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9525" windowHeight="5865" activeTab="2"/>
  </bookViews>
  <sheets>
    <sheet name="Leg_percent" sheetId="1" r:id="rId1"/>
    <sheet name="Master" sheetId="2" r:id="rId2"/>
    <sheet name="LEG 1 TIMES" sheetId="3" r:id="rId3"/>
    <sheet name="LEG 2 TIMES" sheetId="4" r:id="rId4"/>
    <sheet name="LEG 3 TIMES" sheetId="5" r:id="rId5"/>
    <sheet name="LEG 4 TIMES" sheetId="6" r:id="rId6"/>
    <sheet name="LEG 5 TIMES" sheetId="7" r:id="rId7"/>
    <sheet name="LEG 6 TIMES" sheetId="8" r:id="rId8"/>
    <sheet name="Final Positions" sheetId="9" r:id="rId9"/>
  </sheets>
  <definedNames>
    <definedName name="_xlnm.Print_Area" localSheetId="8">'Final Positions'!$A$1:$D$41</definedName>
    <definedName name="_xlnm.Print_Area" localSheetId="2">'LEG 1 TIMES'!$A$1:$H$39</definedName>
    <definedName name="_xlnm.Print_Area" localSheetId="3">'LEG 2 TIMES'!$A$1:$H$39</definedName>
    <definedName name="_xlnm.Print_Area" localSheetId="4">'LEG 3 TIMES'!$A$2:$H$38</definedName>
    <definedName name="_xlnm.Print_Area" localSheetId="5">'LEG 4 TIMES'!$A$2:$H$40</definedName>
    <definedName name="_xlnm.Print_Area" localSheetId="6">'LEG 5 TIMES'!$A$1:$E$38</definedName>
    <definedName name="_xlnm.Print_Area" localSheetId="7">'LEG 6 TIMES'!$A$2:$H$38</definedName>
    <definedName name="_xlnm.Print_Area" localSheetId="0">'Leg_percent'!$A$1:$T$14</definedName>
  </definedNames>
  <calcPr fullCalcOnLoad="1"/>
</workbook>
</file>

<file path=xl/sharedStrings.xml><?xml version="1.0" encoding="utf-8"?>
<sst xmlns="http://schemas.openxmlformats.org/spreadsheetml/2006/main" count="304" uniqueCount="105">
  <si>
    <t>Name</t>
  </si>
  <si>
    <t>Number</t>
  </si>
  <si>
    <t>Leg 1</t>
  </si>
  <si>
    <t>Finish</t>
  </si>
  <si>
    <t>Start</t>
  </si>
  <si>
    <t>Leg 2</t>
  </si>
  <si>
    <t>Leg 3</t>
  </si>
  <si>
    <t>Time</t>
  </si>
  <si>
    <t xml:space="preserve">Finish </t>
  </si>
  <si>
    <t>Leg 4</t>
  </si>
  <si>
    <t>h:m:s</t>
  </si>
  <si>
    <t>leg 3</t>
  </si>
  <si>
    <t>Team</t>
  </si>
  <si>
    <t xml:space="preserve">Start </t>
  </si>
  <si>
    <t>Leg 5</t>
  </si>
  <si>
    <t>Leg 6</t>
  </si>
  <si>
    <t xml:space="preserve">Position </t>
  </si>
  <si>
    <t>Position</t>
  </si>
  <si>
    <t>Race</t>
  </si>
  <si>
    <t>LEG</t>
  </si>
  <si>
    <t>leg 4</t>
  </si>
  <si>
    <t>leg 6</t>
  </si>
  <si>
    <t>Total Time</t>
  </si>
  <si>
    <t>time</t>
  </si>
  <si>
    <t>Leg1 %</t>
  </si>
  <si>
    <t>Leg 2%</t>
  </si>
  <si>
    <t>Leg 3%</t>
  </si>
  <si>
    <t>Leg 4%</t>
  </si>
  <si>
    <t>-</t>
  </si>
  <si>
    <t>Leg</t>
  </si>
  <si>
    <t>Total Time leg 1=</t>
  </si>
  <si>
    <t>Total time leg 2=</t>
  </si>
  <si>
    <t>Total time leg 3=</t>
  </si>
  <si>
    <t>Total time leg 4 =</t>
  </si>
  <si>
    <t>Total time leg 5 =</t>
  </si>
  <si>
    <t>Total time leg 6 =</t>
  </si>
  <si>
    <t>Leg 5%</t>
  </si>
  <si>
    <t>Leg %</t>
  </si>
  <si>
    <t>Elapse</t>
  </si>
  <si>
    <t>Proj leg</t>
  </si>
  <si>
    <t>Ttl Race</t>
  </si>
  <si>
    <t>Gain/Loss</t>
  </si>
  <si>
    <t>Elapsed</t>
  </si>
  <si>
    <t>Proj Leg</t>
  </si>
  <si>
    <t>TTL Race</t>
  </si>
  <si>
    <t>Average Leg 3</t>
  </si>
  <si>
    <t>Average Leg 1</t>
  </si>
  <si>
    <t>Average Leg 4</t>
  </si>
  <si>
    <t>Average Leg 5</t>
  </si>
  <si>
    <t>Total Race Time</t>
  </si>
  <si>
    <t>Average Leg  6</t>
  </si>
  <si>
    <t>Total Lapsed</t>
  </si>
  <si>
    <t>Difference</t>
  </si>
  <si>
    <t>Leg 5 Laps</t>
  </si>
  <si>
    <t>Leg 4 Lap</t>
  </si>
  <si>
    <t>Leg3 Lap</t>
  </si>
  <si>
    <t>Leg 2 Lap</t>
  </si>
  <si>
    <t>Leg 1 Lap</t>
  </si>
  <si>
    <t>Leg 1 total</t>
  </si>
  <si>
    <t>Leg 2 total</t>
  </si>
  <si>
    <t>leg 3 total</t>
  </si>
  <si>
    <t>Leg 4 total</t>
  </si>
  <si>
    <t>Leg 5 total</t>
  </si>
  <si>
    <t>Leg 6 total</t>
  </si>
  <si>
    <t xml:space="preserve">Leg </t>
  </si>
  <si>
    <t>Percent</t>
  </si>
  <si>
    <t>Average Leg 2=</t>
  </si>
  <si>
    <t>Fellandale</t>
  </si>
  <si>
    <t>Wakefield Harriers Vets</t>
  </si>
  <si>
    <t>Pudsey Pacers 'A'</t>
  </si>
  <si>
    <t>Knavesmire Harriers 'A'</t>
  </si>
  <si>
    <t>Ackworth R.R. 'A'</t>
  </si>
  <si>
    <t>St Bedes 'A'</t>
  </si>
  <si>
    <t>St Bedes 'B'</t>
  </si>
  <si>
    <t>Horsforth Harriers 'A'</t>
  </si>
  <si>
    <t>Horsforth Harriers Vets</t>
  </si>
  <si>
    <t>Horsforth Harriers Ladies</t>
  </si>
  <si>
    <t>Kirkstall Harriers 'A'</t>
  </si>
  <si>
    <t>Valley Striders 'A'</t>
  </si>
  <si>
    <t>Valley Striders  Vets</t>
  </si>
  <si>
    <t>Kirkstall Harriers Ladies</t>
  </si>
  <si>
    <t>York Acorn Runners 'A'</t>
  </si>
  <si>
    <t>Knavesmire Harriers 'B'</t>
  </si>
  <si>
    <t>Knavesmire Harriers Ladies A</t>
  </si>
  <si>
    <t xml:space="preserve">Kippax Harriers </t>
  </si>
  <si>
    <t>Woodkirk Striders</t>
  </si>
  <si>
    <t>Valley Striders Ladies</t>
  </si>
  <si>
    <t>Abbey Ladies</t>
  </si>
  <si>
    <t xml:space="preserve">St Theresas </t>
  </si>
  <si>
    <t>Dewsbury  A</t>
  </si>
  <si>
    <t>Dewsbury B</t>
  </si>
  <si>
    <t xml:space="preserve">Abbey Men </t>
  </si>
  <si>
    <t>Baildon Runners Men</t>
  </si>
  <si>
    <t>Baildon Runners Ladies</t>
  </si>
  <si>
    <t>North Leeds runners</t>
  </si>
  <si>
    <t>Pudsey Pacers 'B'</t>
  </si>
  <si>
    <t xml:space="preserve">Ilkley Harriers </t>
  </si>
  <si>
    <t>Cameron Rothwell A</t>
  </si>
  <si>
    <t>Cameron Rothwell B</t>
  </si>
  <si>
    <t>Valley Striders D</t>
  </si>
  <si>
    <t>Wakefield Harriers B</t>
  </si>
  <si>
    <t>Kippax Harriers Ladies</t>
  </si>
  <si>
    <t>= I Only Runner</t>
  </si>
  <si>
    <t>+ Disqualified team event</t>
  </si>
  <si>
    <t>Only 1 runner leg 4 Team 3 Disqualified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</si>
</sst>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00"/>
    <numFmt numFmtId="186" formatCode="0.00000000"/>
    <numFmt numFmtId="187" formatCode="0.0000000"/>
    <numFmt numFmtId="188" formatCode="0;[Red]0"/>
    <numFmt numFmtId="189" formatCode="0.E+00"/>
    <numFmt numFmtId="190" formatCode="0.00;[Red]0.00"/>
    <numFmt numFmtId="191" formatCode="h:mm:ss"/>
    <numFmt numFmtId="192" formatCode="h:mm"/>
    <numFmt numFmtId="193" formatCode="0.000000000000000000000000000000"/>
    <numFmt numFmtId="194" formatCode="m/d/yy\ h:mm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6" fontId="0" fillId="0" borderId="0" xfId="0" applyNumberFormat="1" applyAlignment="1">
      <alignment/>
    </xf>
    <xf numFmtId="46" fontId="0" fillId="0" borderId="0" xfId="0" applyNumberFormat="1" applyFill="1" applyAlignment="1">
      <alignment horizontal="center"/>
    </xf>
    <xf numFmtId="191" fontId="0" fillId="0" borderId="0" xfId="0" applyNumberFormat="1" applyAlignment="1">
      <alignment/>
    </xf>
    <xf numFmtId="0" fontId="0" fillId="0" borderId="0" xfId="0" applyNumberFormat="1" applyAlignment="1">
      <alignment/>
    </xf>
    <xf numFmtId="185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6" fontId="1" fillId="0" borderId="0" xfId="0" applyNumberFormat="1" applyFont="1" applyBorder="1" applyAlignment="1">
      <alignment/>
    </xf>
    <xf numFmtId="19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46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46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6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6" fontId="0" fillId="0" borderId="0" xfId="0" applyNumberFormat="1" applyFont="1" applyAlignment="1">
      <alignment horizontal="center"/>
    </xf>
    <xf numFmtId="46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center"/>
    </xf>
    <xf numFmtId="192" fontId="0" fillId="0" borderId="0" xfId="0" applyNumberFormat="1" applyFont="1" applyAlignment="1">
      <alignment horizontal="center"/>
    </xf>
    <xf numFmtId="191" fontId="0" fillId="0" borderId="0" xfId="0" applyNumberFormat="1" applyFont="1" applyFill="1" applyAlignment="1">
      <alignment horizontal="center"/>
    </xf>
    <xf numFmtId="46" fontId="0" fillId="0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6" fontId="0" fillId="2" borderId="0" xfId="0" applyNumberFormat="1" applyFont="1" applyFill="1" applyBorder="1" applyAlignment="1">
      <alignment horizontal="center"/>
    </xf>
    <xf numFmtId="46" fontId="0" fillId="2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6" fontId="1" fillId="0" borderId="0" xfId="0" applyNumberFormat="1" applyFont="1" applyFill="1" applyBorder="1" applyAlignment="1">
      <alignment horizontal="center"/>
    </xf>
    <xf numFmtId="46" fontId="0" fillId="0" borderId="0" xfId="0" applyNumberFormat="1" applyFont="1" applyFill="1" applyBorder="1" applyAlignment="1">
      <alignment horizontal="center"/>
    </xf>
    <xf numFmtId="46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46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91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6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91" fontId="0" fillId="0" borderId="0" xfId="0" applyNumberFormat="1" applyFont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191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6" fontId="1" fillId="0" borderId="0" xfId="0" applyNumberFormat="1" applyFont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91" fontId="0" fillId="0" borderId="0" xfId="0" applyNumberFormat="1" applyFill="1" applyAlignment="1">
      <alignment horizontal="center"/>
    </xf>
    <xf numFmtId="19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6" fontId="1" fillId="0" borderId="0" xfId="0" applyNumberFormat="1" applyFont="1" applyAlignment="1">
      <alignment horizontal="left"/>
    </xf>
    <xf numFmtId="187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46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6" fontId="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6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91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91" fontId="0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4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187" fontId="0" fillId="0" borderId="0" xfId="0" applyNumberFormat="1" applyFont="1" applyFill="1" applyAlignment="1">
      <alignment horizontal="center"/>
    </xf>
    <xf numFmtId="187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46" fontId="0" fillId="3" borderId="0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46" fontId="0" fillId="4" borderId="0" xfId="0" applyNumberFormat="1" applyFont="1" applyFill="1" applyAlignment="1">
      <alignment horizontal="center"/>
    </xf>
    <xf numFmtId="46" fontId="0" fillId="3" borderId="0" xfId="0" applyNumberFormat="1" applyFont="1" applyFill="1" applyAlignment="1">
      <alignment horizontal="center"/>
    </xf>
    <xf numFmtId="191" fontId="0" fillId="0" borderId="0" xfId="0" applyNumberFormat="1" applyFont="1" applyFill="1" applyAlignment="1">
      <alignment horizontal="left"/>
    </xf>
    <xf numFmtId="191" fontId="0" fillId="4" borderId="0" xfId="0" applyNumberFormat="1" applyFont="1" applyFill="1" applyAlignment="1">
      <alignment horizontal="center"/>
    </xf>
    <xf numFmtId="191" fontId="0" fillId="0" borderId="0" xfId="0" applyNumberFormat="1" applyFont="1" applyFill="1" applyAlignment="1" quotePrefix="1">
      <alignment horizontal="left"/>
    </xf>
    <xf numFmtId="0" fontId="0" fillId="5" borderId="0" xfId="0" applyFont="1" applyFill="1" applyAlignment="1">
      <alignment/>
    </xf>
    <xf numFmtId="192" fontId="0" fillId="5" borderId="0" xfId="0" applyNumberFormat="1" applyFont="1" applyFill="1" applyAlignment="1">
      <alignment horizontal="center"/>
    </xf>
    <xf numFmtId="46" fontId="0" fillId="0" borderId="0" xfId="0" applyNumberFormat="1" applyFont="1" applyFill="1" applyAlignment="1" quotePrefix="1">
      <alignment horizontal="left"/>
    </xf>
    <xf numFmtId="0" fontId="0" fillId="5" borderId="0" xfId="0" applyFont="1" applyFill="1" applyAlignment="1">
      <alignment horizontal="center"/>
    </xf>
    <xf numFmtId="0" fontId="0" fillId="4" borderId="0" xfId="0" applyNumberFormat="1" applyFont="1" applyFill="1" applyBorder="1" applyAlignment="1">
      <alignment horizontal="center"/>
    </xf>
    <xf numFmtId="46" fontId="0" fillId="0" borderId="0" xfId="0" applyNumberFormat="1" applyFill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75" zoomScaleNormal="75" workbookViewId="0" topLeftCell="A1">
      <selection activeCell="L8" sqref="L8"/>
    </sheetView>
  </sheetViews>
  <sheetFormatPr defaultColWidth="9.140625" defaultRowHeight="12.75"/>
  <cols>
    <col min="1" max="1" width="1.57421875" style="0" customWidth="1"/>
    <col min="2" max="2" width="15.7109375" style="0" customWidth="1"/>
    <col min="3" max="3" width="1.421875" style="0" customWidth="1"/>
    <col min="4" max="4" width="15.421875" style="0" customWidth="1"/>
    <col min="5" max="5" width="1.28515625" style="0" customWidth="1"/>
    <col min="6" max="6" width="15.28125" style="50" customWidth="1"/>
    <col min="7" max="7" width="1.57421875" style="50" customWidth="1"/>
    <col min="8" max="8" width="13.140625" style="50" customWidth="1"/>
    <col min="9" max="9" width="1.57421875" style="50" customWidth="1"/>
    <col min="10" max="10" width="13.140625" style="50" customWidth="1"/>
    <col min="11" max="11" width="1.57421875" style="50" customWidth="1"/>
    <col min="12" max="12" width="13.140625" style="50" customWidth="1"/>
    <col min="14" max="14" width="10.421875" style="0" customWidth="1"/>
    <col min="15" max="15" width="2.28125" style="0" customWidth="1"/>
    <col min="16" max="16" width="10.7109375" style="0" customWidth="1"/>
    <col min="17" max="17" width="6.421875" style="0" customWidth="1"/>
  </cols>
  <sheetData>
    <row r="1" spans="2:14" ht="12.75">
      <c r="B1" t="s">
        <v>58</v>
      </c>
      <c r="D1" t="s">
        <v>59</v>
      </c>
      <c r="F1" s="50" t="s">
        <v>60</v>
      </c>
      <c r="H1" s="50" t="s">
        <v>61</v>
      </c>
      <c r="J1" s="50" t="s">
        <v>62</v>
      </c>
      <c r="L1" s="50" t="s">
        <v>63</v>
      </c>
      <c r="N1" t="s">
        <v>22</v>
      </c>
    </row>
    <row r="2" spans="2:12" s="50" customFormat="1" ht="12.75">
      <c r="B2" s="50" t="s">
        <v>23</v>
      </c>
      <c r="D2" s="50" t="s">
        <v>23</v>
      </c>
      <c r="F2" s="50" t="s">
        <v>23</v>
      </c>
      <c r="H2" s="50" t="s">
        <v>23</v>
      </c>
      <c r="J2" s="50" t="s">
        <v>23</v>
      </c>
      <c r="L2" s="50" t="s">
        <v>23</v>
      </c>
    </row>
    <row r="3" spans="2:14" ht="12.75">
      <c r="B3" s="1">
        <f>'LEG 1 TIMES'!D41</f>
        <v>2.2641087962962962</v>
      </c>
      <c r="C3" s="1"/>
      <c r="D3" s="1">
        <f>'LEG 2 TIMES'!D41</f>
        <v>2.137627315148148</v>
      </c>
      <c r="E3" s="1"/>
      <c r="F3" s="51">
        <f>'LEG 3 TIMES'!D41</f>
        <v>2.1183564814814813</v>
      </c>
      <c r="G3" s="51"/>
      <c r="H3" s="51">
        <f>'LEG 4 TIMES'!D42</f>
        <v>2.308842592592593</v>
      </c>
      <c r="I3" s="51"/>
      <c r="J3" s="51">
        <f>'LEG 5 TIMES'!D41</f>
        <v>2.047511574074074</v>
      </c>
      <c r="K3" s="51"/>
      <c r="L3" s="51">
        <f>'LEG 6 TIMES'!D41</f>
        <v>1.7498726851808524</v>
      </c>
      <c r="N3" s="1">
        <f>B3+D3+F3+H3+J3+L3</f>
        <v>12.626319444773443</v>
      </c>
    </row>
    <row r="4" spans="2:13" ht="12.75">
      <c r="B4" t="s">
        <v>24</v>
      </c>
      <c r="D4" t="s">
        <v>25</v>
      </c>
      <c r="F4" s="50" t="s">
        <v>26</v>
      </c>
      <c r="H4" s="50" t="s">
        <v>27</v>
      </c>
      <c r="J4" s="50" t="s">
        <v>36</v>
      </c>
      <c r="L4" s="50" t="s">
        <v>37</v>
      </c>
      <c r="M4" t="s">
        <v>29</v>
      </c>
    </row>
    <row r="5" spans="2:14" ht="12.75">
      <c r="B5" s="4">
        <f>B3/N3*100</f>
        <v>17.931660973725045</v>
      </c>
      <c r="C5" s="4"/>
      <c r="D5">
        <f>D3/N3*100</f>
        <v>16.929932150837516</v>
      </c>
      <c r="F5" s="50">
        <f>F3/N3*100</f>
        <v>16.777307835010912</v>
      </c>
      <c r="H5" s="50">
        <f>H3/N3*100</f>
        <v>18.28595104607716</v>
      </c>
      <c r="J5" s="50">
        <f>J3/N3*100</f>
        <v>16.216218693260007</v>
      </c>
      <c r="L5" s="50">
        <f>L3/N3*100</f>
        <v>13.858929301089379</v>
      </c>
      <c r="M5" t="s">
        <v>7</v>
      </c>
      <c r="N5">
        <f>SUM(B5:L5)</f>
        <v>100.00000000000001</v>
      </c>
    </row>
    <row r="7" spans="2:14" ht="12.75">
      <c r="B7" s="2"/>
      <c r="C7" s="2"/>
      <c r="D7" s="1"/>
      <c r="E7" s="1"/>
      <c r="F7" s="51"/>
      <c r="G7" s="51"/>
      <c r="H7" s="51"/>
      <c r="I7" s="51"/>
      <c r="J7" s="51"/>
      <c r="K7" s="51"/>
      <c r="L7" s="51"/>
      <c r="N7" s="1"/>
    </row>
    <row r="8" spans="1:14" ht="12.75">
      <c r="A8" s="101"/>
      <c r="B8" s="102"/>
      <c r="C8" s="102"/>
      <c r="D8" s="102"/>
      <c r="E8" s="1"/>
      <c r="F8" s="51"/>
      <c r="G8" s="51"/>
      <c r="H8" s="51"/>
      <c r="I8" s="51"/>
      <c r="J8" s="51"/>
      <c r="K8" s="51"/>
      <c r="L8" s="51"/>
      <c r="N8" s="1"/>
    </row>
    <row r="9" spans="2:14" ht="12.75">
      <c r="B9" s="2"/>
      <c r="C9" s="2"/>
      <c r="D9" s="1"/>
      <c r="E9" s="1"/>
      <c r="F9" s="51"/>
      <c r="G9" s="51"/>
      <c r="H9" s="51"/>
      <c r="I9" s="51"/>
      <c r="J9" s="51"/>
      <c r="K9" s="51"/>
      <c r="L9" s="51"/>
      <c r="N9" s="1"/>
    </row>
    <row r="10" spans="2:16" ht="12.75">
      <c r="B10" s="1"/>
      <c r="C10" s="1"/>
      <c r="D10" s="1"/>
      <c r="E10" s="1"/>
      <c r="F10" s="1"/>
      <c r="G10" s="51"/>
      <c r="H10" s="1"/>
      <c r="I10" s="51"/>
      <c r="J10" s="1"/>
      <c r="K10" s="51"/>
      <c r="L10" s="1"/>
      <c r="N10" s="1"/>
      <c r="P10" s="7"/>
    </row>
    <row r="11" spans="2:20" ht="12.75">
      <c r="B11" s="5"/>
      <c r="C11" s="5"/>
      <c r="D11" s="5"/>
      <c r="E11" s="1"/>
      <c r="F11" s="53"/>
      <c r="G11" s="52"/>
      <c r="H11" s="53"/>
      <c r="I11" s="53"/>
      <c r="J11" s="53"/>
      <c r="K11" s="53"/>
      <c r="L11" s="53"/>
      <c r="N11" s="1"/>
      <c r="P11" s="8"/>
      <c r="S11" t="s">
        <v>28</v>
      </c>
      <c r="T11" t="str">
        <f>"+"</f>
        <v>+</v>
      </c>
    </row>
    <row r="12" spans="1:20" ht="12.75">
      <c r="A12" s="34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P12" s="9"/>
      <c r="Q12" s="3"/>
      <c r="S12" t="s">
        <v>28</v>
      </c>
      <c r="T12" t="str">
        <f>"+"</f>
        <v>+</v>
      </c>
    </row>
    <row r="13" spans="2:16" ht="12.75">
      <c r="B13" s="51"/>
      <c r="C13" s="57"/>
      <c r="D13" s="51"/>
      <c r="E13" s="57"/>
      <c r="F13" s="51"/>
      <c r="G13" s="57"/>
      <c r="H13" s="51"/>
      <c r="I13" s="57"/>
      <c r="J13" s="51"/>
      <c r="K13" s="57"/>
      <c r="L13" s="51"/>
      <c r="N13" s="1"/>
      <c r="P13" s="10"/>
    </row>
    <row r="14" spans="6:13" ht="12.75">
      <c r="F14" s="51"/>
      <c r="G14" s="51"/>
      <c r="H14" s="51"/>
      <c r="I14" s="51"/>
      <c r="J14" s="51"/>
      <c r="K14" s="51"/>
      <c r="L14" s="51"/>
      <c r="M14" s="1"/>
    </row>
    <row r="17" ht="12.75">
      <c r="N17" s="6"/>
    </row>
    <row r="20" spans="4:18" s="58" customFormat="1" ht="12.75">
      <c r="D20" s="59"/>
      <c r="E20" s="59"/>
      <c r="F20" s="60"/>
      <c r="G20" s="60"/>
      <c r="H20" s="60"/>
      <c r="I20" s="60"/>
      <c r="J20" s="60"/>
      <c r="K20" s="60"/>
      <c r="L20" s="60"/>
      <c r="M20" s="61"/>
      <c r="N20" s="61"/>
      <c r="O20" s="61"/>
      <c r="R20" s="62"/>
    </row>
    <row r="21" spans="2:15" ht="12.75">
      <c r="B21" s="3"/>
      <c r="C21" s="3"/>
      <c r="D21" s="3"/>
      <c r="E21" s="3"/>
      <c r="F21" s="54"/>
      <c r="G21" s="54"/>
      <c r="H21" s="54"/>
      <c r="I21" s="54"/>
      <c r="J21" s="54"/>
      <c r="K21" s="54"/>
      <c r="L21" s="54"/>
      <c r="M21" s="3"/>
      <c r="N21" s="3"/>
      <c r="O21" s="3"/>
    </row>
    <row r="22" spans="2:15" ht="12.75">
      <c r="B22" s="3"/>
      <c r="C22" s="3"/>
      <c r="D22" s="3"/>
      <c r="E22" s="3"/>
      <c r="F22" s="54"/>
      <c r="G22" s="54"/>
      <c r="H22" s="54"/>
      <c r="I22" s="54"/>
      <c r="J22" s="54"/>
      <c r="K22" s="54"/>
      <c r="L22" s="54"/>
      <c r="M22" s="3"/>
      <c r="N22" s="3"/>
      <c r="O22" s="3"/>
    </row>
    <row r="23" spans="2:15" ht="12.75">
      <c r="B23" s="3"/>
      <c r="C23" s="3"/>
      <c r="D23" s="3"/>
      <c r="E23" s="3"/>
      <c r="F23" s="54"/>
      <c r="G23" s="54"/>
      <c r="H23" s="54"/>
      <c r="I23" s="54"/>
      <c r="J23" s="54"/>
      <c r="K23" s="54"/>
      <c r="L23" s="54"/>
      <c r="M23" s="3"/>
      <c r="N23" s="3"/>
      <c r="O23" s="3"/>
    </row>
    <row r="24" spans="2:15" ht="12.75">
      <c r="B24" s="3"/>
      <c r="C24" s="3"/>
      <c r="D24" s="3"/>
      <c r="E24" s="3"/>
      <c r="F24" s="55"/>
      <c r="G24" s="55"/>
      <c r="H24" s="56"/>
      <c r="I24" s="56"/>
      <c r="J24" s="56"/>
      <c r="K24" s="56"/>
      <c r="L24" s="56"/>
      <c r="M24" s="3"/>
      <c r="N24" s="3"/>
      <c r="O24" s="3"/>
    </row>
    <row r="25" spans="2:15" ht="12.75">
      <c r="B25" s="3"/>
      <c r="C25" s="3"/>
      <c r="D25" s="3"/>
      <c r="E25" s="3"/>
      <c r="F25" s="54"/>
      <c r="G25" s="54"/>
      <c r="H25" s="54"/>
      <c r="I25" s="54"/>
      <c r="J25" s="54"/>
      <c r="K25" s="54"/>
      <c r="L25" s="54"/>
      <c r="M25" s="3"/>
      <c r="N25" s="3"/>
      <c r="O25" s="3"/>
    </row>
    <row r="26" spans="2:15" ht="12.75">
      <c r="B26" s="3"/>
      <c r="C26" s="3"/>
      <c r="D26" s="3"/>
      <c r="E26" s="3"/>
      <c r="F26" s="54"/>
      <c r="G26" s="54"/>
      <c r="H26" s="54"/>
      <c r="I26" s="54"/>
      <c r="J26" s="54"/>
      <c r="K26" s="54"/>
      <c r="L26" s="54"/>
      <c r="M26" s="3"/>
      <c r="N26" s="3"/>
      <c r="O26" s="3"/>
    </row>
    <row r="27" spans="2:15" ht="12.75">
      <c r="B27" s="3"/>
      <c r="C27" s="3"/>
      <c r="D27" s="3"/>
      <c r="E27" s="3"/>
      <c r="F27" s="54"/>
      <c r="G27" s="54"/>
      <c r="H27" s="54"/>
      <c r="I27" s="54"/>
      <c r="J27" s="54"/>
      <c r="K27" s="54"/>
      <c r="L27" s="54"/>
      <c r="M27" s="3"/>
      <c r="N27" s="3"/>
      <c r="O27" s="3"/>
    </row>
    <row r="28" spans="2:15" ht="12.75">
      <c r="B28" s="3"/>
      <c r="C28" s="3"/>
      <c r="D28" s="3"/>
      <c r="E28" s="3"/>
      <c r="F28" s="54"/>
      <c r="G28" s="54"/>
      <c r="H28" s="54"/>
      <c r="I28" s="54"/>
      <c r="J28" s="54"/>
      <c r="K28" s="54"/>
      <c r="L28" s="54"/>
      <c r="M28" s="3"/>
      <c r="N28" s="3"/>
      <c r="O28" s="3"/>
    </row>
    <row r="29" spans="6:15" ht="12.75">
      <c r="F29" s="54"/>
      <c r="G29" s="54"/>
      <c r="H29" s="54"/>
      <c r="I29" s="54"/>
      <c r="J29" s="54"/>
      <c r="K29" s="54"/>
      <c r="L29" s="54"/>
      <c r="M29" s="3"/>
      <c r="O29" s="3"/>
    </row>
  </sheetData>
  <mergeCells count="1">
    <mergeCell ref="A8:D8"/>
  </mergeCells>
  <printOptions/>
  <pageMargins left="0.75" right="0.75" top="1" bottom="1" header="0.5" footer="0.5"/>
  <pageSetup fitToHeight="1" fitToWidth="1" horizontalDpi="180" verticalDpi="18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75" zoomScaleNormal="75" workbookViewId="0" topLeftCell="A1">
      <selection activeCell="N36" sqref="N36"/>
    </sheetView>
  </sheetViews>
  <sheetFormatPr defaultColWidth="9.140625" defaultRowHeight="12.75"/>
  <cols>
    <col min="1" max="1" width="8.140625" style="31" customWidth="1"/>
    <col min="2" max="2" width="24.7109375" style="31" customWidth="1"/>
    <col min="3" max="3" width="13.421875" style="81" customWidth="1"/>
    <col min="4" max="4" width="0.85546875" style="46" hidden="1" customWidth="1"/>
    <col min="5" max="5" width="11.28125" style="32" customWidth="1"/>
    <col min="6" max="6" width="11.8515625" style="46" customWidth="1"/>
    <col min="7" max="7" width="13.140625" style="32" customWidth="1"/>
    <col min="8" max="8" width="11.7109375" style="46" customWidth="1"/>
    <col min="9" max="9" width="10.28125" style="32" customWidth="1"/>
    <col min="10" max="10" width="10.7109375" style="46" customWidth="1"/>
    <col min="11" max="11" width="10.140625" style="32" customWidth="1"/>
    <col min="12" max="12" width="10.00390625" style="46" customWidth="1"/>
    <col min="13" max="13" width="11.421875" style="32" customWidth="1"/>
    <col min="14" max="14" width="10.7109375" style="46" customWidth="1"/>
    <col min="15" max="16384" width="9.140625" style="31" customWidth="1"/>
  </cols>
  <sheetData>
    <row r="1" spans="1:14" ht="12.75">
      <c r="A1" s="18"/>
      <c r="B1" s="18"/>
      <c r="C1" s="17" t="s">
        <v>3</v>
      </c>
      <c r="D1" s="15"/>
      <c r="E1" s="28" t="s">
        <v>4</v>
      </c>
      <c r="F1" s="15" t="s">
        <v>3</v>
      </c>
      <c r="G1" s="28" t="s">
        <v>4</v>
      </c>
      <c r="H1" s="15" t="s">
        <v>3</v>
      </c>
      <c r="I1" s="28" t="s">
        <v>13</v>
      </c>
      <c r="J1" s="15" t="s">
        <v>8</v>
      </c>
      <c r="K1" s="28" t="s">
        <v>13</v>
      </c>
      <c r="L1" s="15" t="s">
        <v>8</v>
      </c>
      <c r="M1" s="28" t="s">
        <v>13</v>
      </c>
      <c r="N1" s="15" t="s">
        <v>8</v>
      </c>
    </row>
    <row r="2" spans="1:14" ht="12.75">
      <c r="A2" s="18" t="s">
        <v>12</v>
      </c>
      <c r="B2" s="18" t="s">
        <v>12</v>
      </c>
      <c r="C2" s="17" t="s">
        <v>2</v>
      </c>
      <c r="D2" s="15"/>
      <c r="E2" s="28" t="s">
        <v>5</v>
      </c>
      <c r="F2" s="15" t="s">
        <v>5</v>
      </c>
      <c r="G2" s="28" t="s">
        <v>6</v>
      </c>
      <c r="H2" s="15" t="s">
        <v>11</v>
      </c>
      <c r="I2" s="28" t="s">
        <v>9</v>
      </c>
      <c r="J2" s="15" t="s">
        <v>9</v>
      </c>
      <c r="K2" s="28" t="s">
        <v>14</v>
      </c>
      <c r="L2" s="15" t="s">
        <v>14</v>
      </c>
      <c r="M2" s="28" t="s">
        <v>15</v>
      </c>
      <c r="N2" s="15" t="s">
        <v>15</v>
      </c>
    </row>
    <row r="3" spans="1:14" ht="12.75">
      <c r="A3" s="18" t="s">
        <v>1</v>
      </c>
      <c r="B3" s="18" t="s">
        <v>0</v>
      </c>
      <c r="C3" s="17" t="s">
        <v>10</v>
      </c>
      <c r="D3" s="15"/>
      <c r="E3" s="28" t="s">
        <v>10</v>
      </c>
      <c r="F3" s="15" t="s">
        <v>10</v>
      </c>
      <c r="G3" s="28" t="s">
        <v>10</v>
      </c>
      <c r="H3" s="15" t="s">
        <v>10</v>
      </c>
      <c r="I3" s="28" t="s">
        <v>10</v>
      </c>
      <c r="J3" s="15" t="s">
        <v>10</v>
      </c>
      <c r="K3" s="28" t="s">
        <v>10</v>
      </c>
      <c r="L3" s="15" t="s">
        <v>10</v>
      </c>
      <c r="M3" s="28" t="s">
        <v>10</v>
      </c>
      <c r="N3" s="15" t="s">
        <v>10</v>
      </c>
    </row>
    <row r="4" spans="1:14" ht="12.75">
      <c r="A4" s="23">
        <v>0</v>
      </c>
      <c r="B4" s="20" t="s">
        <v>88</v>
      </c>
      <c r="C4" s="37">
        <v>0.07506944444444445</v>
      </c>
      <c r="D4" s="27"/>
      <c r="E4" s="30">
        <f>IF(C4&lt;0.083333333,C4,0.083333333)</f>
        <v>0.07506944444444445</v>
      </c>
      <c r="F4" s="27">
        <v>0.14396990740740742</v>
      </c>
      <c r="G4" s="29">
        <f>IF(F4&lt;0.15625,F4,0.15625)</f>
        <v>0.14396990740740742</v>
      </c>
      <c r="H4" s="37">
        <v>0.20828703703703702</v>
      </c>
      <c r="I4" s="29">
        <f>IF(H4&lt;0.21875,H4,0.21875)</f>
        <v>0.20828703703703702</v>
      </c>
      <c r="J4" s="27">
        <v>0.2662962962962963</v>
      </c>
      <c r="K4" s="30">
        <f>IF(J4&lt;0.28125,J4,0.28125)</f>
        <v>0.2662962962962963</v>
      </c>
      <c r="L4" s="27">
        <v>0.3185763888888889</v>
      </c>
      <c r="M4" s="30">
        <f>IF(L4&lt;0.322916666667,L4,0.322916666667)</f>
        <v>0.3185763888888889</v>
      </c>
      <c r="N4" s="27">
        <v>0.3682407407407407</v>
      </c>
    </row>
    <row r="5" spans="1:14" ht="12.75">
      <c r="A5" s="23">
        <v>1</v>
      </c>
      <c r="B5" s="20" t="s">
        <v>89</v>
      </c>
      <c r="C5" s="37">
        <v>0.05876157407407407</v>
      </c>
      <c r="D5" s="27"/>
      <c r="E5" s="30">
        <f aca="true" t="shared" si="0" ref="E5:E38">IF(C5&lt;0.083333333,C5,0.083333333)</f>
        <v>0.05876157407407407</v>
      </c>
      <c r="F5" s="27">
        <v>0.11873842592592593</v>
      </c>
      <c r="G5" s="29">
        <f aca="true" t="shared" si="1" ref="G5:G38">IF(F5&lt;0.15625,F5,0.15625)</f>
        <v>0.11873842592592593</v>
      </c>
      <c r="H5" s="37">
        <v>0.17057870370370368</v>
      </c>
      <c r="I5" s="29">
        <f aca="true" t="shared" si="2" ref="I5:I38">IF(H5&lt;0.21875,H5,0.21875)</f>
        <v>0.17057870370370368</v>
      </c>
      <c r="J5" s="27">
        <v>0.22527777777777777</v>
      </c>
      <c r="K5" s="30">
        <f aca="true" t="shared" si="3" ref="K5:K38">IF(J5&lt;0.28125,J5,0.28125)</f>
        <v>0.22527777777777777</v>
      </c>
      <c r="L5" s="27">
        <v>0.2715740740740741</v>
      </c>
      <c r="M5" s="30">
        <f aca="true" t="shared" si="4" ref="M5:M38">IF(L5&lt;0.322916666667,L5,0.322916666667)</f>
        <v>0.2715740740740741</v>
      </c>
      <c r="N5" s="27">
        <v>0.3105787037037037</v>
      </c>
    </row>
    <row r="6" spans="1:14" ht="12.75">
      <c r="A6" s="23">
        <v>2</v>
      </c>
      <c r="B6" s="20" t="s">
        <v>90</v>
      </c>
      <c r="C6" s="37">
        <v>0.068125</v>
      </c>
      <c r="D6" s="27"/>
      <c r="E6" s="30">
        <f t="shared" si="0"/>
        <v>0.068125</v>
      </c>
      <c r="F6" s="27">
        <v>0.13186342592592593</v>
      </c>
      <c r="G6" s="29">
        <f t="shared" si="1"/>
        <v>0.13186342592592593</v>
      </c>
      <c r="H6" s="37">
        <v>0.1968402777777778</v>
      </c>
      <c r="I6" s="29">
        <f t="shared" si="2"/>
        <v>0.1968402777777778</v>
      </c>
      <c r="J6" s="27">
        <v>0.25981481481481483</v>
      </c>
      <c r="K6" s="30">
        <f t="shared" si="3"/>
        <v>0.25981481481481483</v>
      </c>
      <c r="L6" s="27">
        <v>0.32069444444444445</v>
      </c>
      <c r="M6" s="30">
        <f t="shared" si="4"/>
        <v>0.32069444444444445</v>
      </c>
      <c r="N6" s="27">
        <v>0.3683217592592593</v>
      </c>
    </row>
    <row r="7" spans="1:14" ht="12.75">
      <c r="A7" s="23">
        <v>3</v>
      </c>
      <c r="B7" s="46" t="s">
        <v>81</v>
      </c>
      <c r="C7" s="37">
        <v>0.051412037037037034</v>
      </c>
      <c r="D7" s="27"/>
      <c r="E7" s="30">
        <f t="shared" si="0"/>
        <v>0.051412037037037034</v>
      </c>
      <c r="F7" s="27">
        <v>0.09856481481481481</v>
      </c>
      <c r="G7" s="29">
        <f t="shared" si="1"/>
        <v>0.09856481481481481</v>
      </c>
      <c r="H7" s="37">
        <v>0.14421296296296296</v>
      </c>
      <c r="I7" s="29">
        <f t="shared" si="2"/>
        <v>0.14421296296296296</v>
      </c>
      <c r="J7" s="91">
        <v>0.19583333333333333</v>
      </c>
      <c r="K7" s="91">
        <v>0.19583333333333333</v>
      </c>
      <c r="L7" s="27">
        <v>0.24050925925925926</v>
      </c>
      <c r="M7" s="30">
        <f t="shared" si="4"/>
        <v>0.24050925925925926</v>
      </c>
      <c r="N7" s="27">
        <v>0.2794212962962963</v>
      </c>
    </row>
    <row r="8" spans="1:14" ht="12.75">
      <c r="A8" s="23">
        <v>4</v>
      </c>
      <c r="B8" s="46" t="s">
        <v>91</v>
      </c>
      <c r="C8" s="37">
        <v>0.06</v>
      </c>
      <c r="D8" s="27"/>
      <c r="E8" s="30">
        <f t="shared" si="0"/>
        <v>0.06</v>
      </c>
      <c r="F8" s="27">
        <v>0.11366898148148148</v>
      </c>
      <c r="G8" s="29">
        <f t="shared" si="1"/>
        <v>0.11366898148148148</v>
      </c>
      <c r="H8" s="37">
        <v>0.17107638888888888</v>
      </c>
      <c r="I8" s="29">
        <f t="shared" si="2"/>
        <v>0.17107638888888888</v>
      </c>
      <c r="J8" s="27">
        <v>0.22148148148148147</v>
      </c>
      <c r="K8" s="30">
        <f t="shared" si="3"/>
        <v>0.22148148148148147</v>
      </c>
      <c r="L8" s="27">
        <v>0.2706134259259259</v>
      </c>
      <c r="M8" s="30">
        <f t="shared" si="4"/>
        <v>0.2706134259259259</v>
      </c>
      <c r="N8" s="27">
        <v>0.3172337962962963</v>
      </c>
    </row>
    <row r="9" spans="1:14" ht="12.75">
      <c r="A9" s="23">
        <v>5</v>
      </c>
      <c r="B9" s="46" t="s">
        <v>87</v>
      </c>
      <c r="C9" s="37">
        <v>0.07733796296296297</v>
      </c>
      <c r="D9" s="27"/>
      <c r="E9" s="30">
        <f t="shared" si="0"/>
        <v>0.07733796296296297</v>
      </c>
      <c r="F9" s="27">
        <v>0.16055555555555556</v>
      </c>
      <c r="G9" s="29">
        <f t="shared" si="1"/>
        <v>0.15625</v>
      </c>
      <c r="H9" s="37">
        <v>0.22086805555555555</v>
      </c>
      <c r="I9" s="29">
        <f t="shared" si="2"/>
        <v>0.21875</v>
      </c>
      <c r="J9" s="27">
        <v>0.29113425925925923</v>
      </c>
      <c r="K9" s="30">
        <f t="shared" si="3"/>
        <v>0.28125</v>
      </c>
      <c r="L9" s="27">
        <v>0.34177083333333336</v>
      </c>
      <c r="M9" s="30">
        <f t="shared" si="4"/>
        <v>0.322916666667</v>
      </c>
      <c r="N9" s="27">
        <v>0.376875</v>
      </c>
    </row>
    <row r="10" spans="1:14" ht="12.75">
      <c r="A10" s="23">
        <v>6</v>
      </c>
      <c r="B10" s="46" t="s">
        <v>92</v>
      </c>
      <c r="C10" s="37">
        <v>0.07421296296296297</v>
      </c>
      <c r="D10" s="27"/>
      <c r="E10" s="30">
        <f t="shared" si="0"/>
        <v>0.07421296296296297</v>
      </c>
      <c r="F10" s="27">
        <v>0.13157407407407407</v>
      </c>
      <c r="G10" s="29">
        <f t="shared" si="1"/>
        <v>0.13157407407407407</v>
      </c>
      <c r="H10" s="37">
        <v>0.19376157407407404</v>
      </c>
      <c r="I10" s="29">
        <f t="shared" si="2"/>
        <v>0.19376157407407404</v>
      </c>
      <c r="J10" s="27">
        <v>0.2806944444444444</v>
      </c>
      <c r="K10" s="30">
        <f t="shared" si="3"/>
        <v>0.2806944444444444</v>
      </c>
      <c r="L10" s="27">
        <v>0.34594907407407405</v>
      </c>
      <c r="M10" s="30">
        <f t="shared" si="4"/>
        <v>0.322916666667</v>
      </c>
      <c r="N10" s="27">
        <v>0.37677083333333333</v>
      </c>
    </row>
    <row r="11" spans="1:14" ht="12.75">
      <c r="A11" s="23">
        <v>7</v>
      </c>
      <c r="B11" s="46" t="s">
        <v>93</v>
      </c>
      <c r="C11" s="37">
        <v>0.09634259259259259</v>
      </c>
      <c r="D11" s="27"/>
      <c r="E11" s="30">
        <f t="shared" si="0"/>
        <v>0.083333333</v>
      </c>
      <c r="F11" s="27">
        <v>0.1582638888888889</v>
      </c>
      <c r="G11" s="29">
        <f t="shared" si="1"/>
        <v>0.15625</v>
      </c>
      <c r="H11" s="37">
        <v>0.2289699074074074</v>
      </c>
      <c r="I11" s="29">
        <f t="shared" si="2"/>
        <v>0.21875</v>
      </c>
      <c r="J11" s="27">
        <v>0.31395833333333334</v>
      </c>
      <c r="K11" s="30">
        <f t="shared" si="3"/>
        <v>0.28125</v>
      </c>
      <c r="L11" s="27">
        <v>0.3547106481481481</v>
      </c>
      <c r="M11" s="30">
        <f t="shared" si="4"/>
        <v>0.322916666667</v>
      </c>
      <c r="N11" s="27">
        <v>0.38518518518518513</v>
      </c>
    </row>
    <row r="12" spans="1:14" ht="12.75">
      <c r="A12" s="23">
        <v>8</v>
      </c>
      <c r="B12" s="23" t="s">
        <v>94</v>
      </c>
      <c r="C12" s="37">
        <v>0.07401620370370371</v>
      </c>
      <c r="D12" s="27"/>
      <c r="E12" s="30">
        <f t="shared" si="0"/>
        <v>0.07401620370370371</v>
      </c>
      <c r="F12" s="27">
        <v>0.13241898148148148</v>
      </c>
      <c r="G12" s="29">
        <f t="shared" si="1"/>
        <v>0.13241898148148148</v>
      </c>
      <c r="H12" s="37">
        <v>0.20928240740740742</v>
      </c>
      <c r="I12" s="29">
        <f t="shared" si="2"/>
        <v>0.20928240740740742</v>
      </c>
      <c r="J12" s="27">
        <v>0.28520833333333334</v>
      </c>
      <c r="K12" s="30">
        <f t="shared" si="3"/>
        <v>0.28125</v>
      </c>
      <c r="L12" s="92">
        <v>0.3416666666666666</v>
      </c>
      <c r="M12" s="30">
        <f t="shared" si="4"/>
        <v>0.322916666667</v>
      </c>
      <c r="N12" s="27">
        <v>0.38160879629629635</v>
      </c>
    </row>
    <row r="13" spans="1:14" ht="12.75">
      <c r="A13" s="23">
        <v>9</v>
      </c>
      <c r="B13" s="20" t="s">
        <v>68</v>
      </c>
      <c r="C13" s="37">
        <v>0.06081018518518518</v>
      </c>
      <c r="D13" s="27"/>
      <c r="E13" s="30">
        <f t="shared" si="0"/>
        <v>0.06081018518518518</v>
      </c>
      <c r="F13" s="27">
        <v>0.11869212962962962</v>
      </c>
      <c r="G13" s="29">
        <f t="shared" si="1"/>
        <v>0.11869212962962962</v>
      </c>
      <c r="H13" s="37">
        <v>0.16893518518518516</v>
      </c>
      <c r="I13" s="29">
        <f t="shared" si="2"/>
        <v>0.16893518518518516</v>
      </c>
      <c r="J13" s="27">
        <v>0.22398148148148148</v>
      </c>
      <c r="K13" s="30">
        <f t="shared" si="3"/>
        <v>0.22398148148148148</v>
      </c>
      <c r="L13" s="27">
        <v>0.271875</v>
      </c>
      <c r="M13" s="30">
        <f t="shared" si="4"/>
        <v>0.271875</v>
      </c>
      <c r="N13" s="27">
        <v>0.31461805555555555</v>
      </c>
    </row>
    <row r="14" spans="1:14" ht="12.75">
      <c r="A14" s="23">
        <v>10</v>
      </c>
      <c r="B14" s="20" t="s">
        <v>69</v>
      </c>
      <c r="C14" s="37">
        <v>0.0583912037037037</v>
      </c>
      <c r="D14" s="27"/>
      <c r="E14" s="30">
        <f t="shared" si="0"/>
        <v>0.0583912037037037</v>
      </c>
      <c r="F14" s="27">
        <v>0.11315972222222222</v>
      </c>
      <c r="G14" s="29">
        <f t="shared" si="1"/>
        <v>0.11315972222222222</v>
      </c>
      <c r="H14" s="37">
        <v>0.1616203703703704</v>
      </c>
      <c r="I14" s="29">
        <f t="shared" si="2"/>
        <v>0.1616203703703704</v>
      </c>
      <c r="J14" s="27">
        <v>0.21564814814814814</v>
      </c>
      <c r="K14" s="30">
        <f t="shared" si="3"/>
        <v>0.21564814814814814</v>
      </c>
      <c r="L14" s="27">
        <v>0.26761574074074074</v>
      </c>
      <c r="M14" s="30">
        <f t="shared" si="4"/>
        <v>0.26761574074074074</v>
      </c>
      <c r="N14" s="27">
        <v>0.3085300925925926</v>
      </c>
    </row>
    <row r="15" spans="1:14" ht="12.75">
      <c r="A15" s="23">
        <v>11</v>
      </c>
      <c r="B15" s="20" t="s">
        <v>95</v>
      </c>
      <c r="C15" s="37">
        <v>0.06737268518518519</v>
      </c>
      <c r="D15" s="27"/>
      <c r="E15" s="30">
        <f t="shared" si="0"/>
        <v>0.06737268518518519</v>
      </c>
      <c r="F15" s="27">
        <v>0.1460300925925926</v>
      </c>
      <c r="G15" s="29">
        <f t="shared" si="1"/>
        <v>0.1460300925925926</v>
      </c>
      <c r="H15" s="37">
        <v>0.21645833333333334</v>
      </c>
      <c r="I15" s="29">
        <f t="shared" si="2"/>
        <v>0.21645833333333334</v>
      </c>
      <c r="J15" s="27">
        <v>0.2842939814814815</v>
      </c>
      <c r="K15" s="30">
        <f t="shared" si="3"/>
        <v>0.28125</v>
      </c>
      <c r="L15" s="92">
        <v>0.3413657407407407</v>
      </c>
      <c r="M15" s="30">
        <f t="shared" si="4"/>
        <v>0.322916666667</v>
      </c>
      <c r="N15" s="27">
        <v>0.37885416666666666</v>
      </c>
    </row>
    <row r="16" spans="1:14" ht="12.75">
      <c r="A16" s="23">
        <v>12</v>
      </c>
      <c r="B16" s="46" t="s">
        <v>83</v>
      </c>
      <c r="C16" s="37">
        <v>0.07376157407407408</v>
      </c>
      <c r="D16" s="27"/>
      <c r="E16" s="30">
        <f t="shared" si="0"/>
        <v>0.07376157407407408</v>
      </c>
      <c r="F16" s="27">
        <v>0.14037037037037037</v>
      </c>
      <c r="G16" s="29">
        <f t="shared" si="1"/>
        <v>0.14037037037037037</v>
      </c>
      <c r="H16" s="37">
        <v>0.21328703703703702</v>
      </c>
      <c r="I16" s="29">
        <f t="shared" si="2"/>
        <v>0.21328703703703702</v>
      </c>
      <c r="J16" s="27">
        <v>0.28251157407407407</v>
      </c>
      <c r="K16" s="30">
        <f t="shared" si="3"/>
        <v>0.28125</v>
      </c>
      <c r="L16" s="27">
        <v>0.35604166666666665</v>
      </c>
      <c r="M16" s="30">
        <f t="shared" si="4"/>
        <v>0.322916666667</v>
      </c>
      <c r="N16" s="27">
        <v>0.39327546296296295</v>
      </c>
    </row>
    <row r="17" spans="1:14" ht="12.75">
      <c r="A17" s="23">
        <v>13</v>
      </c>
      <c r="B17" s="46" t="s">
        <v>96</v>
      </c>
      <c r="C17" s="37">
        <v>0.06600694444444444</v>
      </c>
      <c r="D17" s="27"/>
      <c r="E17" s="30">
        <f t="shared" si="0"/>
        <v>0.06600694444444444</v>
      </c>
      <c r="F17" s="27">
        <v>0.1387037037037037</v>
      </c>
      <c r="G17" s="29">
        <f t="shared" si="1"/>
        <v>0.1387037037037037</v>
      </c>
      <c r="H17" s="37">
        <v>0.19712962962962963</v>
      </c>
      <c r="I17" s="29">
        <f t="shared" si="2"/>
        <v>0.19712962962962963</v>
      </c>
      <c r="J17" s="27">
        <v>0.2547916666666667</v>
      </c>
      <c r="K17" s="30">
        <f t="shared" si="3"/>
        <v>0.2547916666666667</v>
      </c>
      <c r="L17" s="27">
        <v>0.31798611111111114</v>
      </c>
      <c r="M17" s="30">
        <f t="shared" si="4"/>
        <v>0.31798611111111114</v>
      </c>
      <c r="N17" s="27">
        <v>0.3771412037037037</v>
      </c>
    </row>
    <row r="18" spans="1:14" ht="12.75">
      <c r="A18" s="23">
        <v>14</v>
      </c>
      <c r="B18" s="46" t="s">
        <v>82</v>
      </c>
      <c r="C18" s="37">
        <v>0.058229166666666665</v>
      </c>
      <c r="D18" s="27"/>
      <c r="E18" s="30">
        <f t="shared" si="0"/>
        <v>0.058229166666666665</v>
      </c>
      <c r="F18" s="27">
        <v>0.13170138888888888</v>
      </c>
      <c r="G18" s="29">
        <f t="shared" si="1"/>
        <v>0.13170138888888888</v>
      </c>
      <c r="H18" s="37">
        <v>0.1902662037037037</v>
      </c>
      <c r="I18" s="29">
        <f t="shared" si="2"/>
        <v>0.1902662037037037</v>
      </c>
      <c r="J18" s="27">
        <v>0.25679398148148147</v>
      </c>
      <c r="K18" s="30">
        <f t="shared" si="3"/>
        <v>0.25679398148148147</v>
      </c>
      <c r="L18" s="27">
        <v>0.3287037037037037</v>
      </c>
      <c r="M18" s="30">
        <f t="shared" si="4"/>
        <v>0.322916666667</v>
      </c>
      <c r="N18" s="27">
        <v>0.37483796296296296</v>
      </c>
    </row>
    <row r="19" spans="1:14" ht="12.75">
      <c r="A19" s="23">
        <v>15</v>
      </c>
      <c r="B19" s="46" t="s">
        <v>70</v>
      </c>
      <c r="C19" s="37">
        <v>0.04996527777777778</v>
      </c>
      <c r="D19" s="27"/>
      <c r="E19" s="30">
        <f t="shared" si="0"/>
        <v>0.04996527777777778</v>
      </c>
      <c r="F19" s="27">
        <v>0.10177083333333332</v>
      </c>
      <c r="G19" s="29">
        <f t="shared" si="1"/>
        <v>0.10177083333333332</v>
      </c>
      <c r="H19" s="37">
        <v>0.15082175925925925</v>
      </c>
      <c r="I19" s="29">
        <f t="shared" si="2"/>
        <v>0.15082175925925925</v>
      </c>
      <c r="J19" s="27">
        <v>0.20864583333333334</v>
      </c>
      <c r="K19" s="30">
        <f t="shared" si="3"/>
        <v>0.20864583333333334</v>
      </c>
      <c r="L19" s="92">
        <v>0.25732638888888887</v>
      </c>
      <c r="M19" s="30">
        <f t="shared" si="4"/>
        <v>0.25732638888888887</v>
      </c>
      <c r="N19" s="27">
        <v>0.29608796296296297</v>
      </c>
    </row>
    <row r="20" spans="1:14" ht="12.75">
      <c r="A20" s="23">
        <v>16</v>
      </c>
      <c r="B20" s="23" t="s">
        <v>97</v>
      </c>
      <c r="C20" s="37">
        <v>0.05273148148148148</v>
      </c>
      <c r="D20" s="27"/>
      <c r="E20" s="30">
        <f t="shared" si="0"/>
        <v>0.05273148148148148</v>
      </c>
      <c r="F20" s="27">
        <v>0.10643518518518519</v>
      </c>
      <c r="G20" s="29">
        <f t="shared" si="1"/>
        <v>0.10643518518518519</v>
      </c>
      <c r="H20" s="37">
        <v>0.15449074074074073</v>
      </c>
      <c r="I20" s="29">
        <f t="shared" si="2"/>
        <v>0.15449074074074073</v>
      </c>
      <c r="J20" s="27">
        <v>0.22046296296296297</v>
      </c>
      <c r="K20" s="30">
        <f t="shared" si="3"/>
        <v>0.22046296296296297</v>
      </c>
      <c r="L20" s="27">
        <v>0.2687037037037037</v>
      </c>
      <c r="M20" s="30">
        <f t="shared" si="4"/>
        <v>0.2687037037037037</v>
      </c>
      <c r="N20" s="27">
        <v>0.3086574074074074</v>
      </c>
    </row>
    <row r="21" spans="1:14" ht="12.75">
      <c r="A21" s="23">
        <v>17</v>
      </c>
      <c r="B21" s="23" t="s">
        <v>98</v>
      </c>
      <c r="C21" s="37">
        <v>0.06353009259259258</v>
      </c>
      <c r="D21" s="27"/>
      <c r="E21" s="30">
        <f t="shared" si="0"/>
        <v>0.06353009259259258</v>
      </c>
      <c r="F21" s="27">
        <v>0.13864583333333333</v>
      </c>
      <c r="G21" s="29">
        <f t="shared" si="1"/>
        <v>0.13864583333333333</v>
      </c>
      <c r="H21" s="89">
        <v>0.20425925925925925</v>
      </c>
      <c r="I21" s="29">
        <f t="shared" si="2"/>
        <v>0.20425925925925925</v>
      </c>
      <c r="J21" s="27">
        <v>0.2806944444444444</v>
      </c>
      <c r="K21" s="30">
        <f t="shared" si="3"/>
        <v>0.2806944444444444</v>
      </c>
      <c r="L21" s="27">
        <v>0.34827546296296297</v>
      </c>
      <c r="M21" s="30">
        <f t="shared" si="4"/>
        <v>0.322916666667</v>
      </c>
      <c r="N21" s="27">
        <v>0.38003472222222223</v>
      </c>
    </row>
    <row r="22" spans="1:14" ht="12.75">
      <c r="A22" s="23">
        <v>18</v>
      </c>
      <c r="B22" s="46" t="s">
        <v>71</v>
      </c>
      <c r="C22" s="37">
        <v>0.07659722222222222</v>
      </c>
      <c r="D22" s="27"/>
      <c r="E22" s="30">
        <f t="shared" si="0"/>
        <v>0.07659722222222222</v>
      </c>
      <c r="F22" s="27">
        <v>0.14881944444444445</v>
      </c>
      <c r="G22" s="29">
        <f t="shared" si="1"/>
        <v>0.14881944444444445</v>
      </c>
      <c r="H22" s="37">
        <v>0.229537037037037</v>
      </c>
      <c r="I22" s="29">
        <f t="shared" si="2"/>
        <v>0.21875</v>
      </c>
      <c r="J22" s="27">
        <v>0.29738425925925926</v>
      </c>
      <c r="K22" s="30">
        <f t="shared" si="3"/>
        <v>0.28125</v>
      </c>
      <c r="L22" s="92">
        <v>0.34115740740740735</v>
      </c>
      <c r="M22" s="30">
        <f t="shared" si="4"/>
        <v>0.322916666667</v>
      </c>
      <c r="N22" s="27">
        <v>0.37678240740740737</v>
      </c>
    </row>
    <row r="23" spans="1:14" ht="12.75">
      <c r="A23" s="23">
        <v>19</v>
      </c>
      <c r="B23" s="46" t="s">
        <v>72</v>
      </c>
      <c r="C23" s="37">
        <v>0.062129629629629625</v>
      </c>
      <c r="D23" s="27"/>
      <c r="E23" s="30">
        <f t="shared" si="0"/>
        <v>0.062129629629629625</v>
      </c>
      <c r="F23" s="27">
        <v>0.11907407407407407</v>
      </c>
      <c r="G23" s="29">
        <f t="shared" si="1"/>
        <v>0.11907407407407407</v>
      </c>
      <c r="H23" s="37">
        <v>0.17309027777777777</v>
      </c>
      <c r="I23" s="29">
        <f t="shared" si="2"/>
        <v>0.17309027777777777</v>
      </c>
      <c r="J23" s="27">
        <v>0.22555555555555554</v>
      </c>
      <c r="K23" s="30">
        <f t="shared" si="3"/>
        <v>0.22555555555555554</v>
      </c>
      <c r="L23" s="27">
        <v>0.2774189814814815</v>
      </c>
      <c r="M23" s="30">
        <f t="shared" si="4"/>
        <v>0.2774189814814815</v>
      </c>
      <c r="N23" s="27">
        <v>0.32457175925925924</v>
      </c>
    </row>
    <row r="24" spans="1:14" ht="12.75">
      <c r="A24" s="23">
        <v>20</v>
      </c>
      <c r="B24" s="46" t="s">
        <v>73</v>
      </c>
      <c r="C24" s="37">
        <v>0.06373842592592592</v>
      </c>
      <c r="D24" s="27"/>
      <c r="E24" s="30">
        <f t="shared" si="0"/>
        <v>0.06373842592592592</v>
      </c>
      <c r="F24" s="27">
        <v>0.1335763888888889</v>
      </c>
      <c r="G24" s="29">
        <f t="shared" si="1"/>
        <v>0.1335763888888889</v>
      </c>
      <c r="H24" s="37">
        <v>0.20788194444444444</v>
      </c>
      <c r="I24" s="29">
        <f t="shared" si="2"/>
        <v>0.20788194444444444</v>
      </c>
      <c r="J24" s="27">
        <v>0.2742939814814815</v>
      </c>
      <c r="K24" s="30">
        <f t="shared" si="3"/>
        <v>0.2742939814814815</v>
      </c>
      <c r="L24" s="27">
        <v>0.34447916666666667</v>
      </c>
      <c r="M24" s="30">
        <f t="shared" si="4"/>
        <v>0.322916666667</v>
      </c>
      <c r="N24" s="27">
        <v>0.375775462962963</v>
      </c>
    </row>
    <row r="25" spans="1:14" ht="12.75">
      <c r="A25" s="23">
        <v>21</v>
      </c>
      <c r="B25" s="46" t="s">
        <v>78</v>
      </c>
      <c r="C25" s="37">
        <v>0.05506944444444445</v>
      </c>
      <c r="D25" s="27"/>
      <c r="E25" s="30">
        <f t="shared" si="0"/>
        <v>0.05506944444444445</v>
      </c>
      <c r="F25" s="27">
        <v>0.10835648148148147</v>
      </c>
      <c r="G25" s="29">
        <f t="shared" si="1"/>
        <v>0.10835648148148147</v>
      </c>
      <c r="H25" s="37">
        <v>0.15929398148148147</v>
      </c>
      <c r="I25" s="29">
        <f t="shared" si="2"/>
        <v>0.15929398148148147</v>
      </c>
      <c r="J25" s="27">
        <v>0.21300925925925926</v>
      </c>
      <c r="K25" s="30">
        <f t="shared" si="3"/>
        <v>0.21300925925925926</v>
      </c>
      <c r="L25" s="27">
        <v>0.25994212962962965</v>
      </c>
      <c r="M25" s="30">
        <f t="shared" si="4"/>
        <v>0.25994212962962965</v>
      </c>
      <c r="N25" s="27">
        <v>0.29894675925925923</v>
      </c>
    </row>
    <row r="26" spans="1:14" ht="12.75">
      <c r="A26" s="23">
        <v>22</v>
      </c>
      <c r="B26" s="46" t="s">
        <v>79</v>
      </c>
      <c r="C26" s="37">
        <v>0.06152777777777777</v>
      </c>
      <c r="D26" s="27"/>
      <c r="E26" s="30">
        <f t="shared" si="0"/>
        <v>0.06152777777777777</v>
      </c>
      <c r="F26" s="27">
        <v>0.12038194444444444</v>
      </c>
      <c r="G26" s="29">
        <f t="shared" si="1"/>
        <v>0.12038194444444444</v>
      </c>
      <c r="H26" s="37">
        <v>0.17972222222222223</v>
      </c>
      <c r="I26" s="29">
        <f t="shared" si="2"/>
        <v>0.17972222222222223</v>
      </c>
      <c r="J26" s="27">
        <v>0.2389351851851852</v>
      </c>
      <c r="K26" s="30">
        <f t="shared" si="3"/>
        <v>0.2389351851851852</v>
      </c>
      <c r="L26" s="27">
        <v>0.29724537037037035</v>
      </c>
      <c r="M26" s="30">
        <f t="shared" si="4"/>
        <v>0.29724537037037035</v>
      </c>
      <c r="N26" s="27">
        <v>0.345613425925926</v>
      </c>
    </row>
    <row r="27" spans="1:14" ht="12.75">
      <c r="A27" s="23">
        <v>23</v>
      </c>
      <c r="B27" s="46" t="s">
        <v>86</v>
      </c>
      <c r="C27" s="37">
        <v>0.05357638888888889</v>
      </c>
      <c r="D27" s="27"/>
      <c r="E27" s="30">
        <f t="shared" si="0"/>
        <v>0.05357638888888889</v>
      </c>
      <c r="F27" s="27">
        <v>0.12255787037037037</v>
      </c>
      <c r="G27" s="29">
        <f t="shared" si="1"/>
        <v>0.12255787037037037</v>
      </c>
      <c r="H27" s="37">
        <v>0.18028935185185183</v>
      </c>
      <c r="I27" s="29">
        <f t="shared" si="2"/>
        <v>0.18028935185185183</v>
      </c>
      <c r="J27" s="27">
        <v>0.24355324074074072</v>
      </c>
      <c r="K27" s="30">
        <f t="shared" si="3"/>
        <v>0.24355324074074072</v>
      </c>
      <c r="L27" s="27">
        <v>0.30244212962962963</v>
      </c>
      <c r="M27" s="30">
        <f t="shared" si="4"/>
        <v>0.30244212962962963</v>
      </c>
      <c r="N27" s="27">
        <v>0.352974537037037</v>
      </c>
    </row>
    <row r="28" spans="1:14" ht="12.75">
      <c r="A28" s="23">
        <v>24</v>
      </c>
      <c r="B28" s="46" t="s">
        <v>99</v>
      </c>
      <c r="C28" s="37">
        <v>0.06474537037037037</v>
      </c>
      <c r="D28" s="27"/>
      <c r="E28" s="30">
        <f t="shared" si="0"/>
        <v>0.06474537037037037</v>
      </c>
      <c r="F28" s="27">
        <v>0.12354166666666666</v>
      </c>
      <c r="G28" s="29">
        <f t="shared" si="1"/>
        <v>0.12354166666666666</v>
      </c>
      <c r="H28" s="37">
        <v>0.17851851851851852</v>
      </c>
      <c r="I28" s="29">
        <f t="shared" si="2"/>
        <v>0.17851851851851852</v>
      </c>
      <c r="J28" s="27">
        <v>0.2490740740740741</v>
      </c>
      <c r="K28" s="30">
        <f t="shared" si="3"/>
        <v>0.2490740740740741</v>
      </c>
      <c r="L28" s="27">
        <v>0.3104050925925926</v>
      </c>
      <c r="M28" s="30">
        <f t="shared" si="4"/>
        <v>0.3104050925925926</v>
      </c>
      <c r="N28" s="27">
        <v>0.36930555555555555</v>
      </c>
    </row>
    <row r="29" spans="1:14" ht="12.75">
      <c r="A29" s="23">
        <v>25</v>
      </c>
      <c r="B29" s="20" t="s">
        <v>67</v>
      </c>
      <c r="C29" s="37">
        <v>0.07450231481481481</v>
      </c>
      <c r="D29" s="27"/>
      <c r="E29" s="30">
        <f t="shared" si="0"/>
        <v>0.07450231481481481</v>
      </c>
      <c r="F29" s="27">
        <v>0.1350925925925926</v>
      </c>
      <c r="G29" s="29">
        <f t="shared" si="1"/>
        <v>0.1350925925925926</v>
      </c>
      <c r="H29" s="37">
        <v>0.19587962962962965</v>
      </c>
      <c r="I29" s="29">
        <f t="shared" si="2"/>
        <v>0.19587962962962965</v>
      </c>
      <c r="J29" s="27">
        <v>0.2741550925925926</v>
      </c>
      <c r="K29" s="30">
        <f t="shared" si="3"/>
        <v>0.2741550925925926</v>
      </c>
      <c r="L29" s="27">
        <v>0.3248842592592593</v>
      </c>
      <c r="M29" s="30">
        <f t="shared" si="4"/>
        <v>0.322916666667</v>
      </c>
      <c r="N29" s="27">
        <v>0.3674884259259259</v>
      </c>
    </row>
    <row r="30" spans="1:14" ht="12.75">
      <c r="A30" s="23">
        <v>26</v>
      </c>
      <c r="B30" s="46" t="s">
        <v>77</v>
      </c>
      <c r="C30" s="37">
        <v>0.06086805555555556</v>
      </c>
      <c r="D30" s="27"/>
      <c r="E30" s="30">
        <f t="shared" si="0"/>
        <v>0.06086805555555556</v>
      </c>
      <c r="F30" s="27">
        <v>0.11752314814814814</v>
      </c>
      <c r="G30" s="29">
        <f t="shared" si="1"/>
        <v>0.11752314814814814</v>
      </c>
      <c r="H30" s="37">
        <v>0.174849537037037</v>
      </c>
      <c r="I30" s="29">
        <f t="shared" si="2"/>
        <v>0.174849537037037</v>
      </c>
      <c r="J30" s="27">
        <v>0.2303009259259259</v>
      </c>
      <c r="K30" s="30">
        <f t="shared" si="3"/>
        <v>0.2303009259259259</v>
      </c>
      <c r="L30" s="27">
        <v>0.29439814814814813</v>
      </c>
      <c r="M30" s="30">
        <f t="shared" si="4"/>
        <v>0.29439814814814813</v>
      </c>
      <c r="N30" s="27">
        <v>0.34076388888888887</v>
      </c>
    </row>
    <row r="31" spans="1:14" ht="12.75">
      <c r="A31" s="23">
        <v>27</v>
      </c>
      <c r="B31" s="46" t="s">
        <v>80</v>
      </c>
      <c r="C31" s="37">
        <v>0.07488425925925926</v>
      </c>
      <c r="D31" s="27"/>
      <c r="E31" s="30">
        <f t="shared" si="0"/>
        <v>0.07488425925925926</v>
      </c>
      <c r="F31" s="27">
        <v>0.14276620370370371</v>
      </c>
      <c r="G31" s="29">
        <f t="shared" si="1"/>
        <v>0.14276620370370371</v>
      </c>
      <c r="H31" s="37">
        <v>0.21177083333333332</v>
      </c>
      <c r="I31" s="29">
        <f t="shared" si="2"/>
        <v>0.21177083333333332</v>
      </c>
      <c r="J31" s="27">
        <v>0.27737268518518515</v>
      </c>
      <c r="K31" s="30">
        <f t="shared" si="3"/>
        <v>0.27737268518518515</v>
      </c>
      <c r="L31" s="27">
        <v>0.34791666666666665</v>
      </c>
      <c r="M31" s="30">
        <f t="shared" si="4"/>
        <v>0.322916666667</v>
      </c>
      <c r="N31" s="27">
        <v>0.38168981481481484</v>
      </c>
    </row>
    <row r="32" spans="1:14" ht="12.75">
      <c r="A32" s="23">
        <v>28</v>
      </c>
      <c r="B32" s="20" t="s">
        <v>100</v>
      </c>
      <c r="C32" s="37">
        <v>0.054710648148148154</v>
      </c>
      <c r="D32" s="27"/>
      <c r="E32" s="30">
        <f t="shared" si="0"/>
        <v>0.054710648148148154</v>
      </c>
      <c r="F32" s="27">
        <v>0.1132523148148148</v>
      </c>
      <c r="G32" s="29">
        <f t="shared" si="1"/>
        <v>0.1132523148148148</v>
      </c>
      <c r="H32" s="37">
        <v>0.17445601851851852</v>
      </c>
      <c r="I32" s="29">
        <f t="shared" si="2"/>
        <v>0.17445601851851852</v>
      </c>
      <c r="J32" s="27">
        <v>0.23912037037037037</v>
      </c>
      <c r="K32" s="30">
        <f t="shared" si="3"/>
        <v>0.23912037037037037</v>
      </c>
      <c r="L32" s="27">
        <v>0.2947222222222222</v>
      </c>
      <c r="M32" s="30">
        <f t="shared" si="4"/>
        <v>0.2947222222222222</v>
      </c>
      <c r="N32" s="27">
        <v>0.344837962962963</v>
      </c>
    </row>
    <row r="33" spans="1:14" ht="12.75">
      <c r="A33" s="23">
        <v>29</v>
      </c>
      <c r="B33" s="46" t="s">
        <v>74</v>
      </c>
      <c r="C33" s="37">
        <v>0.05625</v>
      </c>
      <c r="D33" s="27"/>
      <c r="E33" s="30">
        <f t="shared" si="0"/>
        <v>0.05625</v>
      </c>
      <c r="F33" s="27">
        <v>0.11116898148148148</v>
      </c>
      <c r="G33" s="29">
        <f t="shared" si="1"/>
        <v>0.11116898148148148</v>
      </c>
      <c r="H33" s="37">
        <v>0.15914351851851852</v>
      </c>
      <c r="I33" s="29">
        <f t="shared" si="2"/>
        <v>0.15914351851851852</v>
      </c>
      <c r="J33" s="27">
        <v>0.21146990740740743</v>
      </c>
      <c r="K33" s="30">
        <f t="shared" si="3"/>
        <v>0.21146990740740743</v>
      </c>
      <c r="L33" s="27">
        <v>0.2612037037037037</v>
      </c>
      <c r="M33" s="30">
        <f t="shared" si="4"/>
        <v>0.2612037037037037</v>
      </c>
      <c r="N33" s="27">
        <v>0.2995023148148148</v>
      </c>
    </row>
    <row r="34" spans="1:14" ht="12.75">
      <c r="A34" s="23">
        <v>30</v>
      </c>
      <c r="B34" s="46" t="s">
        <v>75</v>
      </c>
      <c r="C34" s="37">
        <v>0.06395833333333334</v>
      </c>
      <c r="D34" s="27"/>
      <c r="E34" s="30">
        <f t="shared" si="0"/>
        <v>0.06395833333333334</v>
      </c>
      <c r="F34" s="27">
        <v>0.13001157407407407</v>
      </c>
      <c r="G34" s="29">
        <f t="shared" si="1"/>
        <v>0.13001157407407407</v>
      </c>
      <c r="H34" s="90">
        <v>0.19497685185185185</v>
      </c>
      <c r="I34" s="29">
        <f t="shared" si="2"/>
        <v>0.19497685185185185</v>
      </c>
      <c r="J34" s="27">
        <v>0.2583564814814815</v>
      </c>
      <c r="K34" s="30">
        <f t="shared" si="3"/>
        <v>0.2583564814814815</v>
      </c>
      <c r="L34" s="27">
        <v>0.31444444444444447</v>
      </c>
      <c r="M34" s="30">
        <f t="shared" si="4"/>
        <v>0.31444444444444447</v>
      </c>
      <c r="N34" s="27">
        <v>0.3638194444444445</v>
      </c>
    </row>
    <row r="35" spans="1:14" ht="12.75">
      <c r="A35" s="23">
        <v>31</v>
      </c>
      <c r="B35" s="46" t="s">
        <v>76</v>
      </c>
      <c r="C35" s="37">
        <v>0.0602199074074074</v>
      </c>
      <c r="D35" s="27"/>
      <c r="E35" s="30">
        <f t="shared" si="0"/>
        <v>0.0602199074074074</v>
      </c>
      <c r="F35" s="27">
        <v>0.12644675925925927</v>
      </c>
      <c r="G35" s="29">
        <f t="shared" si="1"/>
        <v>0.12644675925925927</v>
      </c>
      <c r="H35" s="37">
        <v>0.18493055555555557</v>
      </c>
      <c r="I35" s="29">
        <f t="shared" si="2"/>
        <v>0.18493055555555557</v>
      </c>
      <c r="J35" s="27">
        <v>0.24197916666666666</v>
      </c>
      <c r="K35" s="30">
        <f t="shared" si="3"/>
        <v>0.24197916666666666</v>
      </c>
      <c r="L35" s="27">
        <v>0.30042824074074076</v>
      </c>
      <c r="M35" s="30">
        <f t="shared" si="4"/>
        <v>0.30042824074074076</v>
      </c>
      <c r="N35" s="27">
        <v>0.3459027777777777</v>
      </c>
    </row>
    <row r="36" spans="1:14" ht="12.75">
      <c r="A36" s="23">
        <v>32</v>
      </c>
      <c r="B36" s="20" t="s">
        <v>84</v>
      </c>
      <c r="C36" s="37">
        <v>0.06466435185185186</v>
      </c>
      <c r="D36" s="27"/>
      <c r="E36" s="30">
        <f t="shared" si="0"/>
        <v>0.06466435185185186</v>
      </c>
      <c r="F36" s="27">
        <v>0.12689814814814815</v>
      </c>
      <c r="G36" s="29">
        <f t="shared" si="1"/>
        <v>0.12689814814814815</v>
      </c>
      <c r="H36" s="37">
        <v>0.1810300925925926</v>
      </c>
      <c r="I36" s="29">
        <f t="shared" si="2"/>
        <v>0.1810300925925926</v>
      </c>
      <c r="J36" s="27">
        <v>0.23857638888888888</v>
      </c>
      <c r="K36" s="30">
        <f t="shared" si="3"/>
        <v>0.23857638888888888</v>
      </c>
      <c r="L36" s="27">
        <v>0.2970486111111111</v>
      </c>
      <c r="M36" s="30">
        <f t="shared" si="4"/>
        <v>0.2970486111111111</v>
      </c>
      <c r="N36" s="27">
        <v>0.3488657407407407</v>
      </c>
    </row>
    <row r="37" spans="1:14" ht="12.75">
      <c r="A37" s="23">
        <v>33</v>
      </c>
      <c r="B37" s="20" t="s">
        <v>101</v>
      </c>
      <c r="C37" s="37">
        <v>0.061863425925925926</v>
      </c>
      <c r="D37" s="27"/>
      <c r="E37" s="30">
        <f t="shared" si="0"/>
        <v>0.061863425925925926</v>
      </c>
      <c r="F37" s="27">
        <v>0.13399305555555555</v>
      </c>
      <c r="G37" s="29">
        <f t="shared" si="1"/>
        <v>0.13399305555555555</v>
      </c>
      <c r="H37" s="37">
        <v>0.20480324074074074</v>
      </c>
      <c r="I37" s="29">
        <f t="shared" si="2"/>
        <v>0.20480324074074074</v>
      </c>
      <c r="J37" s="27">
        <v>0.2846412037037037</v>
      </c>
      <c r="K37" s="30">
        <f t="shared" si="3"/>
        <v>0.28125</v>
      </c>
      <c r="L37" s="27">
        <v>0.35803240740740744</v>
      </c>
      <c r="M37" s="30">
        <f t="shared" si="4"/>
        <v>0.322916666667</v>
      </c>
      <c r="N37" s="27">
        <v>0.38035879629629626</v>
      </c>
    </row>
    <row r="38" spans="1:14" ht="12.75">
      <c r="A38" s="23">
        <v>34</v>
      </c>
      <c r="B38" s="46" t="s">
        <v>85</v>
      </c>
      <c r="C38" s="37">
        <v>0.06872685185185186</v>
      </c>
      <c r="D38" s="27"/>
      <c r="E38" s="30">
        <f t="shared" si="0"/>
        <v>0.06872685185185186</v>
      </c>
      <c r="F38" s="27">
        <v>0.11903935185185184</v>
      </c>
      <c r="G38" s="29">
        <f t="shared" si="1"/>
        <v>0.11903935185185184</v>
      </c>
      <c r="H38" s="37">
        <v>0.1783449074074074</v>
      </c>
      <c r="I38" s="29">
        <f t="shared" si="2"/>
        <v>0.1783449074074074</v>
      </c>
      <c r="J38" s="27">
        <v>0.23753472222222224</v>
      </c>
      <c r="K38" s="30">
        <f t="shared" si="3"/>
        <v>0.23753472222222224</v>
      </c>
      <c r="L38" s="27">
        <v>0.289837962962963</v>
      </c>
      <c r="M38" s="30">
        <f t="shared" si="4"/>
        <v>0.289837962962963</v>
      </c>
      <c r="N38" s="92">
        <v>0.33932870370370366</v>
      </c>
    </row>
    <row r="39" spans="1:14" ht="12.75">
      <c r="A39" s="23"/>
      <c r="C39" s="37"/>
      <c r="D39" s="27"/>
      <c r="E39" s="30"/>
      <c r="F39" s="27"/>
      <c r="G39" s="29"/>
      <c r="H39" s="37"/>
      <c r="I39" s="29"/>
      <c r="J39" s="27"/>
      <c r="K39" s="30"/>
      <c r="L39" s="27"/>
      <c r="M39" s="30"/>
      <c r="N39" s="27"/>
    </row>
    <row r="40" spans="1:14" ht="12.75">
      <c r="A40" s="23"/>
      <c r="C40" s="37"/>
      <c r="D40" s="27"/>
      <c r="E40" s="30"/>
      <c r="F40" s="27"/>
      <c r="G40" s="29"/>
      <c r="H40" s="37"/>
      <c r="I40" s="29"/>
      <c r="J40" s="27"/>
      <c r="K40" s="30"/>
      <c r="L40" s="27"/>
      <c r="M40" s="30"/>
      <c r="N40" s="27"/>
    </row>
    <row r="41" spans="1:14" ht="12.75">
      <c r="A41" s="23"/>
      <c r="C41" s="37"/>
      <c r="D41" s="27"/>
      <c r="E41" s="30"/>
      <c r="F41" s="27"/>
      <c r="G41" s="29"/>
      <c r="H41" s="37"/>
      <c r="I41" s="29"/>
      <c r="J41" s="27"/>
      <c r="K41" s="30"/>
      <c r="L41" s="27"/>
      <c r="M41" s="30"/>
      <c r="N41" s="27"/>
    </row>
    <row r="42" spans="1:14" ht="12.75">
      <c r="A42" s="23"/>
      <c r="B42" s="23"/>
      <c r="C42" s="37"/>
      <c r="D42" s="27"/>
      <c r="E42" s="30"/>
      <c r="F42" s="27"/>
      <c r="G42" s="29"/>
      <c r="H42" s="37"/>
      <c r="I42" s="29"/>
      <c r="J42" s="27"/>
      <c r="K42" s="30"/>
      <c r="L42" s="27"/>
      <c r="M42" s="30"/>
      <c r="N42" s="27"/>
    </row>
    <row r="43" spans="1:14" ht="12.75">
      <c r="A43" s="23"/>
      <c r="C43" s="37"/>
      <c r="D43" s="27"/>
      <c r="E43" s="30"/>
      <c r="F43" s="27"/>
      <c r="G43" s="29"/>
      <c r="H43" s="37"/>
      <c r="I43" s="29"/>
      <c r="J43" s="27"/>
      <c r="K43" s="30"/>
      <c r="L43" s="27"/>
      <c r="M43" s="30"/>
      <c r="N43" s="27"/>
    </row>
    <row r="44" spans="1:14" ht="12.75">
      <c r="A44" s="23"/>
      <c r="C44" s="37"/>
      <c r="D44" s="27"/>
      <c r="E44" s="30"/>
      <c r="F44" s="27"/>
      <c r="G44" s="29"/>
      <c r="H44" s="37"/>
      <c r="I44" s="29"/>
      <c r="J44" s="27"/>
      <c r="K44" s="30"/>
      <c r="L44" s="27"/>
      <c r="M44" s="30"/>
      <c r="N44" s="27"/>
    </row>
    <row r="45" spans="1:14" ht="12.75">
      <c r="A45" s="23"/>
      <c r="B45" s="23"/>
      <c r="C45" s="37"/>
      <c r="D45" s="27"/>
      <c r="E45" s="30"/>
      <c r="F45" s="27"/>
      <c r="G45" s="29"/>
      <c r="H45" s="37"/>
      <c r="I45" s="29"/>
      <c r="J45" s="27"/>
      <c r="K45" s="30"/>
      <c r="L45" s="27"/>
      <c r="M45" s="30"/>
      <c r="N45" s="27"/>
    </row>
    <row r="46" spans="1:14" ht="12.75">
      <c r="A46" s="23"/>
      <c r="B46" s="23"/>
      <c r="C46" s="37"/>
      <c r="D46" s="27"/>
      <c r="E46" s="30"/>
      <c r="F46" s="27"/>
      <c r="G46" s="29"/>
      <c r="H46" s="37"/>
      <c r="I46" s="29"/>
      <c r="J46" s="27"/>
      <c r="K46" s="30"/>
      <c r="L46" s="27"/>
      <c r="M46" s="30"/>
      <c r="N46" s="27"/>
    </row>
    <row r="47" spans="1:14" ht="12.75">
      <c r="A47" s="23"/>
      <c r="C47" s="37"/>
      <c r="D47" s="27"/>
      <c r="E47" s="30"/>
      <c r="F47" s="27"/>
      <c r="G47" s="29"/>
      <c r="H47" s="37"/>
      <c r="I47" s="29"/>
      <c r="J47" s="27"/>
      <c r="K47" s="30"/>
      <c r="L47" s="27"/>
      <c r="M47" s="30"/>
      <c r="N47" s="27"/>
    </row>
    <row r="48" spans="1:14" ht="12.75">
      <c r="A48" s="23"/>
      <c r="C48" s="37"/>
      <c r="D48" s="27"/>
      <c r="E48" s="30"/>
      <c r="F48" s="27"/>
      <c r="G48" s="29"/>
      <c r="H48" s="37"/>
      <c r="I48" s="29"/>
      <c r="J48" s="27"/>
      <c r="K48" s="30"/>
      <c r="L48" s="27"/>
      <c r="M48" s="30"/>
      <c r="N48" s="27"/>
    </row>
    <row r="49" spans="1:14" ht="12.75">
      <c r="A49" s="23"/>
      <c r="C49" s="37"/>
      <c r="D49" s="27"/>
      <c r="E49" s="30"/>
      <c r="F49" s="27"/>
      <c r="G49" s="29"/>
      <c r="H49" s="37"/>
      <c r="I49" s="29"/>
      <c r="J49" s="27"/>
      <c r="K49" s="30"/>
      <c r="L49" s="27"/>
      <c r="M49" s="30"/>
      <c r="N49" s="27"/>
    </row>
    <row r="54" spans="1:2" ht="12.75">
      <c r="A54" s="23"/>
      <c r="B54" s="23"/>
    </row>
    <row r="55" ht="12.75">
      <c r="B55" s="23"/>
    </row>
    <row r="56" spans="1:2" ht="12.75">
      <c r="A56" s="23"/>
      <c r="B56" s="23"/>
    </row>
    <row r="57" spans="1:2" ht="12.75">
      <c r="A57" s="23"/>
      <c r="B57" s="23"/>
    </row>
    <row r="58" ht="12.75">
      <c r="B58" s="23"/>
    </row>
    <row r="59" ht="12.75">
      <c r="B59" s="23"/>
    </row>
    <row r="60" ht="12.75">
      <c r="B60" s="23"/>
    </row>
    <row r="61" ht="12.75">
      <c r="A61" s="23"/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</sheetData>
  <printOptions/>
  <pageMargins left="0.23" right="0.7480314960629921" top="0.7874015748031497" bottom="0.984251968503937" header="0.5118110236220472" footer="0.5118110236220472"/>
  <pageSetup fitToHeight="1" fitToWidth="1" horizontalDpi="180" verticalDpi="180" orientation="landscape" paperSize="9" scale="86" r:id="rId1"/>
  <headerFooter alignWithMargins="0">
    <oddHeader xml:space="preserve">&amp;C&amp;14LEEDS COUNTRY WAY Master sheet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A1">
      <selection activeCell="A17" sqref="A17:IV17"/>
    </sheetView>
  </sheetViews>
  <sheetFormatPr defaultColWidth="9.140625" defaultRowHeight="12.75"/>
  <cols>
    <col min="1" max="1" width="9.00390625" style="14" customWidth="1"/>
    <col min="2" max="2" width="9.421875" style="13" customWidth="1"/>
    <col min="3" max="3" width="22.00390625" style="33" customWidth="1"/>
    <col min="4" max="4" width="12.7109375" style="21" customWidth="1"/>
    <col min="5" max="5" width="9.140625" style="14" customWidth="1"/>
    <col min="6" max="6" width="10.28125" style="65" customWidth="1"/>
    <col min="7" max="7" width="10.140625" style="14" customWidth="1"/>
    <col min="9" max="9" width="11.28125" style="14" customWidth="1"/>
    <col min="10" max="10" width="10.140625" style="22" customWidth="1"/>
    <col min="11" max="11" width="9.140625" style="14" customWidth="1"/>
    <col min="12" max="12" width="9.28125" style="0" bestFit="1" customWidth="1"/>
    <col min="13" max="16384" width="9.140625" style="14" customWidth="1"/>
  </cols>
  <sheetData>
    <row r="1" spans="3:10" ht="12.75">
      <c r="C1" s="14"/>
      <c r="D1" s="34"/>
      <c r="E1" s="33"/>
      <c r="F1" s="33"/>
      <c r="G1" s="33"/>
      <c r="J1" s="14"/>
    </row>
    <row r="2" spans="1:12" ht="12.75">
      <c r="A2" s="11" t="s">
        <v>29</v>
      </c>
      <c r="B2" s="11" t="s">
        <v>12</v>
      </c>
      <c r="C2" s="34" t="s">
        <v>12</v>
      </c>
      <c r="D2" s="12" t="s">
        <v>2</v>
      </c>
      <c r="E2" s="11" t="s">
        <v>38</v>
      </c>
      <c r="F2" s="68" t="s">
        <v>7</v>
      </c>
      <c r="G2" s="11" t="s">
        <v>41</v>
      </c>
      <c r="H2" s="43" t="s">
        <v>18</v>
      </c>
      <c r="I2" s="11" t="s">
        <v>7</v>
      </c>
      <c r="J2" s="12" t="s">
        <v>39</v>
      </c>
      <c r="K2" s="35" t="s">
        <v>40</v>
      </c>
      <c r="L2" s="35" t="s">
        <v>64</v>
      </c>
    </row>
    <row r="3" spans="1:12" ht="12.75">
      <c r="A3" s="35" t="s">
        <v>17</v>
      </c>
      <c r="B3" s="11" t="s">
        <v>1</v>
      </c>
      <c r="C3" s="18" t="s">
        <v>0</v>
      </c>
      <c r="D3" s="36" t="s">
        <v>10</v>
      </c>
      <c r="E3" s="17" t="s">
        <v>10</v>
      </c>
      <c r="F3" s="66"/>
      <c r="G3" s="17" t="s">
        <v>10</v>
      </c>
      <c r="H3" s="43" t="s">
        <v>17</v>
      </c>
      <c r="I3" s="17" t="s">
        <v>52</v>
      </c>
      <c r="J3" s="57" t="s">
        <v>7</v>
      </c>
      <c r="K3" s="35" t="s">
        <v>7</v>
      </c>
      <c r="L3" s="35" t="s">
        <v>65</v>
      </c>
    </row>
    <row r="4" spans="1:12" ht="15">
      <c r="A4" s="13">
        <v>32</v>
      </c>
      <c r="B4" s="13">
        <f>Master!A4</f>
        <v>0</v>
      </c>
      <c r="C4" s="23" t="str">
        <f>Master!B4</f>
        <v>St Theresas </v>
      </c>
      <c r="D4" s="21">
        <f>Master!C4</f>
        <v>0.07506944444444445</v>
      </c>
      <c r="E4" s="21">
        <f>Master!C4</f>
        <v>0.07506944444444445</v>
      </c>
      <c r="F4" s="69" t="str">
        <f aca="true" t="shared" si="0" ref="F4:F12">IF(I4&lt;0,"-","+")</f>
        <v>-</v>
      </c>
      <c r="G4" s="37">
        <f aca="true" t="shared" si="1" ref="G4:G38">IF(I4&lt;0,D4-J4,J4-D4)</f>
        <v>0.009037763247681033</v>
      </c>
      <c r="H4" s="13">
        <v>32</v>
      </c>
      <c r="I4" s="64">
        <f aca="true" t="shared" si="2" ref="I4:I38">J4-D4</f>
        <v>-0.009037763247681033</v>
      </c>
      <c r="J4" s="38">
        <f aca="true" t="shared" si="3" ref="J4:J12">K4*L4/100</f>
        <v>0.06603168119676342</v>
      </c>
      <c r="K4" s="21">
        <v>0.3682407407407407</v>
      </c>
      <c r="L4" s="88">
        <f>Leg_percent!B5</f>
        <v>17.931660973725045</v>
      </c>
    </row>
    <row r="5" spans="1:12" ht="15.75" customHeight="1">
      <c r="A5" s="13">
        <v>10</v>
      </c>
      <c r="B5" s="13">
        <f>Master!A5</f>
        <v>1</v>
      </c>
      <c r="C5" s="23" t="str">
        <f>Master!B5</f>
        <v>Dewsbury  A</v>
      </c>
      <c r="D5" s="21">
        <f>Master!C5</f>
        <v>0.05876157407407407</v>
      </c>
      <c r="E5" s="21">
        <f>Master!C5</f>
        <v>0.05876157407407407</v>
      </c>
      <c r="F5" s="69" t="str">
        <f t="shared" si="0"/>
        <v>-</v>
      </c>
      <c r="G5" s="37">
        <f t="shared" si="1"/>
        <v>0.0030696538693358866</v>
      </c>
      <c r="H5" s="13">
        <v>10</v>
      </c>
      <c r="I5" s="64">
        <f t="shared" si="2"/>
        <v>-0.0030696538693358866</v>
      </c>
      <c r="J5" s="38">
        <f t="shared" si="3"/>
        <v>0.055691920204738184</v>
      </c>
      <c r="K5" s="21">
        <v>0.3105787037037037</v>
      </c>
      <c r="L5" s="88">
        <f aca="true" t="shared" si="4" ref="L5:L12">L4</f>
        <v>17.931660973725045</v>
      </c>
    </row>
    <row r="6" spans="1:12" ht="15">
      <c r="A6" s="13">
        <v>25</v>
      </c>
      <c r="B6" s="13">
        <f>Master!A6</f>
        <v>2</v>
      </c>
      <c r="C6" s="23" t="str">
        <f>Master!B6</f>
        <v>Dewsbury B</v>
      </c>
      <c r="D6" s="21">
        <f>Master!C6</f>
        <v>0.068125</v>
      </c>
      <c r="E6" s="21">
        <f>Master!C6</f>
        <v>0.068125</v>
      </c>
      <c r="F6" s="69" t="str">
        <f t="shared" si="0"/>
        <v>-</v>
      </c>
      <c r="G6" s="37">
        <f t="shared" si="1"/>
        <v>0.0020787908371699</v>
      </c>
      <c r="H6" s="13">
        <v>25</v>
      </c>
      <c r="I6" s="64">
        <f t="shared" si="2"/>
        <v>-0.0020787908371699</v>
      </c>
      <c r="J6" s="38">
        <f t="shared" si="3"/>
        <v>0.0660462091628301</v>
      </c>
      <c r="K6" s="21">
        <v>0.3683217592592593</v>
      </c>
      <c r="L6" s="88">
        <f t="shared" si="4"/>
        <v>17.931660973725045</v>
      </c>
    </row>
    <row r="7" spans="1:12" ht="15">
      <c r="A7" s="13">
        <v>2</v>
      </c>
      <c r="B7" s="13">
        <f>Master!A7</f>
        <v>3</v>
      </c>
      <c r="C7" s="23" t="str">
        <f>Master!B7</f>
        <v>York Acorn Runners 'A'</v>
      </c>
      <c r="D7" s="21">
        <f>Master!C7</f>
        <v>0.051412037037037034</v>
      </c>
      <c r="E7" s="21">
        <f>Master!C7</f>
        <v>0.051412037037037034</v>
      </c>
      <c r="F7" s="69" t="str">
        <f t="shared" si="0"/>
        <v>-</v>
      </c>
      <c r="G7" s="37">
        <f t="shared" si="1"/>
        <v>0.0013071574967974467</v>
      </c>
      <c r="H7" s="13">
        <v>2</v>
      </c>
      <c r="I7" s="64">
        <f t="shared" si="2"/>
        <v>-0.0013071574967974467</v>
      </c>
      <c r="J7" s="38">
        <f t="shared" si="3"/>
        <v>0.05010487954023959</v>
      </c>
      <c r="K7" s="21">
        <v>0.2794212962962963</v>
      </c>
      <c r="L7" s="88">
        <f t="shared" si="4"/>
        <v>17.931660973725045</v>
      </c>
    </row>
    <row r="8" spans="1:12" ht="15">
      <c r="A8" s="13">
        <v>11</v>
      </c>
      <c r="B8" s="13">
        <f>Master!A8</f>
        <v>4</v>
      </c>
      <c r="C8" s="23" t="str">
        <f>Master!B8</f>
        <v>Abbey Men </v>
      </c>
      <c r="D8" s="21">
        <f>Master!C8</f>
        <v>0.06</v>
      </c>
      <c r="E8" s="21">
        <f>Master!C8</f>
        <v>0.06</v>
      </c>
      <c r="F8" s="69" t="str">
        <f t="shared" si="0"/>
        <v>-</v>
      </c>
      <c r="G8" s="37">
        <f t="shared" si="1"/>
        <v>0.0031147111540706304</v>
      </c>
      <c r="H8" s="13">
        <v>11</v>
      </c>
      <c r="I8" s="64">
        <f t="shared" si="2"/>
        <v>-0.0031147111540706304</v>
      </c>
      <c r="J8" s="38">
        <f t="shared" si="3"/>
        <v>0.05688528884592937</v>
      </c>
      <c r="K8" s="21">
        <v>0.3172337962962963</v>
      </c>
      <c r="L8" s="88">
        <f t="shared" si="4"/>
        <v>17.931660973725045</v>
      </c>
    </row>
    <row r="9" spans="1:12" ht="15">
      <c r="A9" s="13">
        <v>34</v>
      </c>
      <c r="B9" s="13">
        <f>Master!A9</f>
        <v>5</v>
      </c>
      <c r="C9" s="23" t="str">
        <f>Master!B9</f>
        <v>Abbey Ladies</v>
      </c>
      <c r="D9" s="21">
        <f>Master!C9</f>
        <v>0.07733796296296297</v>
      </c>
      <c r="E9" s="21">
        <f>Master!C9</f>
        <v>0.07733796296296297</v>
      </c>
      <c r="F9" s="69" t="str">
        <f t="shared" si="0"/>
        <v>-</v>
      </c>
      <c r="G9" s="37">
        <f t="shared" si="1"/>
        <v>0.003452878395359363</v>
      </c>
      <c r="H9" s="13">
        <v>34</v>
      </c>
      <c r="I9" s="64">
        <f t="shared" si="2"/>
        <v>-0.003452878395359363</v>
      </c>
      <c r="J9" s="38">
        <f t="shared" si="3"/>
        <v>0.0738850845676036</v>
      </c>
      <c r="K9" s="21">
        <v>0.41203703703670375</v>
      </c>
      <c r="L9" s="88">
        <f t="shared" si="4"/>
        <v>17.931660973725045</v>
      </c>
    </row>
    <row r="10" spans="1:12" ht="15">
      <c r="A10" s="13">
        <v>29</v>
      </c>
      <c r="B10" s="13">
        <f>Master!A10</f>
        <v>6</v>
      </c>
      <c r="C10" s="23" t="str">
        <f>Master!B10</f>
        <v>Baildon Runners Men</v>
      </c>
      <c r="D10" s="21">
        <f>Master!C10</f>
        <v>0.07421296296296297</v>
      </c>
      <c r="E10" s="21">
        <f>Master!C10</f>
        <v>0.07421296296296297</v>
      </c>
      <c r="F10" s="69" t="str">
        <f t="shared" si="0"/>
        <v>-</v>
      </c>
      <c r="G10" s="37">
        <f t="shared" si="1"/>
        <v>0.002521601271427351</v>
      </c>
      <c r="H10" s="13">
        <v>29</v>
      </c>
      <c r="I10" s="64">
        <f t="shared" si="2"/>
        <v>-0.002521601271427351</v>
      </c>
      <c r="J10" s="38">
        <f t="shared" si="3"/>
        <v>0.07169136169153562</v>
      </c>
      <c r="K10" s="21">
        <v>0.3998032407404074</v>
      </c>
      <c r="L10" s="88">
        <f t="shared" si="4"/>
        <v>17.931660973725045</v>
      </c>
    </row>
    <row r="11" spans="1:12" ht="15">
      <c r="A11" s="13">
        <v>35</v>
      </c>
      <c r="B11" s="13">
        <f>Master!A11</f>
        <v>7</v>
      </c>
      <c r="C11" s="23" t="str">
        <f>Master!B11</f>
        <v>Baildon Runners Ladies</v>
      </c>
      <c r="D11" s="21">
        <f>Master!C11</f>
        <v>0.09634259259259259</v>
      </c>
      <c r="E11" s="21">
        <f>Master!C11</f>
        <v>0.09634259259259259</v>
      </c>
      <c r="F11" s="69" t="str">
        <f t="shared" si="0"/>
        <v>-</v>
      </c>
      <c r="G11" s="37">
        <f t="shared" si="1"/>
        <v>0.011179655450029066</v>
      </c>
      <c r="H11" s="13">
        <v>35</v>
      </c>
      <c r="I11" s="64">
        <f t="shared" si="2"/>
        <v>-0.011179655450029066</v>
      </c>
      <c r="J11" s="38">
        <f t="shared" si="3"/>
        <v>0.08516293714256352</v>
      </c>
      <c r="K11" s="21">
        <v>0.47493055588855554</v>
      </c>
      <c r="L11" s="88">
        <f t="shared" si="4"/>
        <v>17.931660973725045</v>
      </c>
    </row>
    <row r="12" spans="1:12" ht="15">
      <c r="A12" s="13">
        <v>28</v>
      </c>
      <c r="B12" s="13">
        <f>Master!A12</f>
        <v>8</v>
      </c>
      <c r="C12" s="23" t="str">
        <f>Master!B12</f>
        <v>North Leeds runners</v>
      </c>
      <c r="D12" s="21">
        <f>Master!C12</f>
        <v>0.07401620370370371</v>
      </c>
      <c r="E12" s="21">
        <f>Master!C12</f>
        <v>0.07401620370370371</v>
      </c>
      <c r="F12" s="69" t="str">
        <f t="shared" si="0"/>
        <v>-</v>
      </c>
      <c r="G12" s="37">
        <f t="shared" si="1"/>
        <v>0.00151542675988188</v>
      </c>
      <c r="H12" s="13">
        <v>28</v>
      </c>
      <c r="I12" s="64">
        <f t="shared" si="2"/>
        <v>-0.00151542675988188</v>
      </c>
      <c r="J12" s="38">
        <f t="shared" si="3"/>
        <v>0.07250077694382183</v>
      </c>
      <c r="K12" s="21">
        <v>0.40431712962929633</v>
      </c>
      <c r="L12" s="88">
        <f t="shared" si="4"/>
        <v>17.931660973725045</v>
      </c>
    </row>
    <row r="13" spans="1:12" ht="15">
      <c r="A13" s="13">
        <v>13</v>
      </c>
      <c r="B13" s="13">
        <f>Master!A13</f>
        <v>9</v>
      </c>
      <c r="C13" s="23" t="str">
        <f>Master!B13</f>
        <v>Wakefield Harriers Vets</v>
      </c>
      <c r="D13" s="21">
        <f>Master!C13</f>
        <v>0.06081018518518518</v>
      </c>
      <c r="E13" s="21">
        <f>Master!C13</f>
        <v>0.06081018518518518</v>
      </c>
      <c r="F13" s="69" t="str">
        <f aca="true" t="shared" si="5" ref="F13:F38">IF(I13&lt;0,"-","+")</f>
        <v>-</v>
      </c>
      <c r="G13" s="37">
        <f t="shared" si="1"/>
        <v>0.004393942100837045</v>
      </c>
      <c r="H13" s="13">
        <v>13</v>
      </c>
      <c r="I13" s="64">
        <f t="shared" si="2"/>
        <v>-0.004393942100837045</v>
      </c>
      <c r="J13" s="38">
        <f aca="true" t="shared" si="6" ref="J13:J38">K13*L13/100</f>
        <v>0.05641624308434814</v>
      </c>
      <c r="K13" s="21">
        <v>0.31461805555555555</v>
      </c>
      <c r="L13" s="88">
        <f aca="true" t="shared" si="7" ref="L13:L38">L12</f>
        <v>17.931660973725045</v>
      </c>
    </row>
    <row r="14" spans="1:12" ht="15">
      <c r="A14" s="13">
        <v>9</v>
      </c>
      <c r="B14" s="13">
        <f>Master!A14</f>
        <v>10</v>
      </c>
      <c r="C14" s="23" t="str">
        <f>Master!B14</f>
        <v>Pudsey Pacers 'A'</v>
      </c>
      <c r="D14" s="21">
        <f>Master!C14</f>
        <v>0.0583912037037037</v>
      </c>
      <c r="E14" s="21">
        <f>Master!C14</f>
        <v>0.0583912037037037</v>
      </c>
      <c r="F14" s="69" t="str">
        <f t="shared" si="5"/>
        <v>-</v>
      </c>
      <c r="G14" s="37">
        <f t="shared" si="1"/>
        <v>0.0030666334980800278</v>
      </c>
      <c r="H14" s="13">
        <v>9</v>
      </c>
      <c r="I14" s="64">
        <f t="shared" si="2"/>
        <v>-0.0030666334980800278</v>
      </c>
      <c r="J14" s="38">
        <f t="shared" si="6"/>
        <v>0.055324570205623674</v>
      </c>
      <c r="K14" s="21">
        <v>0.3085300925925926</v>
      </c>
      <c r="L14" s="88">
        <f t="shared" si="7"/>
        <v>17.931660973725045</v>
      </c>
    </row>
    <row r="15" spans="1:12" ht="15">
      <c r="A15" s="13">
        <v>24</v>
      </c>
      <c r="B15" s="13">
        <f>Master!A15</f>
        <v>11</v>
      </c>
      <c r="C15" s="23" t="str">
        <f>Master!B15</f>
        <v>Pudsey Pacers 'B'</v>
      </c>
      <c r="D15" s="21">
        <f>Master!C15</f>
        <v>0.06737268518518519</v>
      </c>
      <c r="E15" s="21">
        <f>Master!C15</f>
        <v>0.06737268518518519</v>
      </c>
      <c r="F15" s="69" t="str">
        <f t="shared" si="5"/>
        <v>+</v>
      </c>
      <c r="G15" s="37">
        <f t="shared" si="1"/>
        <v>0.004416221421369548</v>
      </c>
      <c r="H15" s="13">
        <v>24</v>
      </c>
      <c r="I15" s="64">
        <f t="shared" si="2"/>
        <v>0.004416221421369548</v>
      </c>
      <c r="J15" s="38">
        <f t="shared" si="6"/>
        <v>0.07178890660655474</v>
      </c>
      <c r="K15" s="21">
        <v>0.4003472222218889</v>
      </c>
      <c r="L15" s="88">
        <f t="shared" si="7"/>
        <v>17.931660973725045</v>
      </c>
    </row>
    <row r="16" spans="1:12" ht="15">
      <c r="A16" s="13">
        <v>27</v>
      </c>
      <c r="B16" s="13">
        <f>Master!A16</f>
        <v>12</v>
      </c>
      <c r="C16" s="23" t="str">
        <f>Master!B16</f>
        <v>Knavesmire Harriers Ladies A</v>
      </c>
      <c r="D16" s="21">
        <f>Master!C16</f>
        <v>0.07376157407407408</v>
      </c>
      <c r="E16" s="21">
        <f>Master!C16</f>
        <v>0.07376157407407408</v>
      </c>
      <c r="F16" s="69" t="str">
        <f t="shared" si="5"/>
        <v>+</v>
      </c>
      <c r="G16" s="37">
        <f t="shared" si="1"/>
        <v>0.002925332520674062</v>
      </c>
      <c r="H16" s="13">
        <v>27</v>
      </c>
      <c r="I16" s="64">
        <f t="shared" si="2"/>
        <v>0.002925332520674062</v>
      </c>
      <c r="J16" s="38">
        <f t="shared" si="6"/>
        <v>0.07668690659474814</v>
      </c>
      <c r="K16" s="21">
        <v>0.4276620370367037</v>
      </c>
      <c r="L16" s="88">
        <f t="shared" si="7"/>
        <v>17.931660973725045</v>
      </c>
    </row>
    <row r="17" spans="1:12" ht="15">
      <c r="A17" s="13">
        <v>23</v>
      </c>
      <c r="B17" s="13">
        <f>Master!A17</f>
        <v>13</v>
      </c>
      <c r="C17" s="23" t="str">
        <f>Master!B17</f>
        <v>Ilkley Harriers </v>
      </c>
      <c r="D17" s="21">
        <f>Master!C17</f>
        <v>0.06600694444444444</v>
      </c>
      <c r="E17" s="21">
        <f>Master!C17</f>
        <v>0.06600694444444444</v>
      </c>
      <c r="F17" s="69" t="str">
        <f t="shared" si="5"/>
        <v>+</v>
      </c>
      <c r="G17" s="37">
        <f t="shared" si="1"/>
        <v>0.0016207375959294695</v>
      </c>
      <c r="H17" s="13">
        <v>23</v>
      </c>
      <c r="I17" s="64">
        <f t="shared" si="2"/>
        <v>0.0016207375959294695</v>
      </c>
      <c r="J17" s="38">
        <f t="shared" si="6"/>
        <v>0.06762768204037391</v>
      </c>
      <c r="K17" s="21">
        <v>0.3771412037037037</v>
      </c>
      <c r="L17" s="88">
        <f t="shared" si="7"/>
        <v>17.931660973725045</v>
      </c>
    </row>
    <row r="18" spans="1:12" ht="15">
      <c r="A18" s="13">
        <v>8</v>
      </c>
      <c r="B18" s="13">
        <f>Master!A18</f>
        <v>14</v>
      </c>
      <c r="C18" s="23" t="str">
        <f>Master!B18</f>
        <v>Knavesmire Harriers 'B'</v>
      </c>
      <c r="D18" s="21">
        <f>Master!C18</f>
        <v>0.058229166666666665</v>
      </c>
      <c r="E18" s="21">
        <f>Master!C18</f>
        <v>0.058229166666666665</v>
      </c>
      <c r="F18" s="69" t="str">
        <f t="shared" si="5"/>
        <v>+</v>
      </c>
      <c r="G18" s="37">
        <f t="shared" si="1"/>
        <v>0.01002321791451452</v>
      </c>
      <c r="H18" s="13">
        <v>8</v>
      </c>
      <c r="I18" s="64">
        <f t="shared" si="2"/>
        <v>0.01002321791451452</v>
      </c>
      <c r="J18" s="38">
        <f t="shared" si="6"/>
        <v>0.06825238458118119</v>
      </c>
      <c r="K18" s="21">
        <v>0.3806249999996667</v>
      </c>
      <c r="L18" s="88">
        <f t="shared" si="7"/>
        <v>17.931660973725045</v>
      </c>
    </row>
    <row r="19" spans="1:12" ht="15">
      <c r="A19" s="13">
        <v>1</v>
      </c>
      <c r="B19" s="13">
        <f>Master!A19</f>
        <v>15</v>
      </c>
      <c r="C19" s="23" t="str">
        <f>Master!B19</f>
        <v>Knavesmire Harriers 'A'</v>
      </c>
      <c r="D19" s="21">
        <f>Master!C19</f>
        <v>0.04996527777777778</v>
      </c>
      <c r="E19" s="21">
        <f>Master!C19</f>
        <v>0.04996527777777778</v>
      </c>
      <c r="F19" s="69" t="str">
        <f t="shared" si="5"/>
        <v>+</v>
      </c>
      <c r="G19" s="37">
        <f t="shared" si="1"/>
        <v>0.0031282119247493106</v>
      </c>
      <c r="H19" s="13">
        <v>1</v>
      </c>
      <c r="I19" s="64">
        <f t="shared" si="2"/>
        <v>0.0031282119247493106</v>
      </c>
      <c r="J19" s="38">
        <f t="shared" si="6"/>
        <v>0.05309348970252709</v>
      </c>
      <c r="K19" s="21">
        <v>0.29608796296296297</v>
      </c>
      <c r="L19" s="88">
        <f t="shared" si="7"/>
        <v>17.931660973725045</v>
      </c>
    </row>
    <row r="20" spans="1:12" ht="15">
      <c r="A20" s="13">
        <v>3</v>
      </c>
      <c r="B20" s="13">
        <f>Master!A20</f>
        <v>16</v>
      </c>
      <c r="C20" s="23" t="str">
        <f>Master!B20</f>
        <v>Cameron Rothwell A</v>
      </c>
      <c r="D20" s="21">
        <f>Master!C20</f>
        <v>0.05273148148148148</v>
      </c>
      <c r="E20" s="21">
        <f>Master!C20</f>
        <v>0.05273148148148148</v>
      </c>
      <c r="F20" s="69" t="str">
        <f t="shared" si="5"/>
        <v>+</v>
      </c>
      <c r="G20" s="37">
        <f t="shared" si="1"/>
        <v>0.002615918385104103</v>
      </c>
      <c r="H20" s="13">
        <v>3</v>
      </c>
      <c r="I20" s="64">
        <f t="shared" si="2"/>
        <v>0.002615918385104103</v>
      </c>
      <c r="J20" s="38">
        <f t="shared" si="6"/>
        <v>0.055347399866585587</v>
      </c>
      <c r="K20" s="21">
        <v>0.3086574074074074</v>
      </c>
      <c r="L20" s="88">
        <f t="shared" si="7"/>
        <v>17.931660973725045</v>
      </c>
    </row>
    <row r="21" spans="1:12" ht="15">
      <c r="A21" s="13">
        <v>18</v>
      </c>
      <c r="B21" s="13">
        <f>Master!A21</f>
        <v>17</v>
      </c>
      <c r="C21" s="23" t="str">
        <f>Master!B21</f>
        <v>Cameron Rothwell B</v>
      </c>
      <c r="D21" s="21">
        <f>Master!C21</f>
        <v>0.06353009259259258</v>
      </c>
      <c r="E21" s="21">
        <f>Master!C21</f>
        <v>0.06353009259259258</v>
      </c>
      <c r="F21" s="69" t="str">
        <f t="shared" si="5"/>
        <v>+</v>
      </c>
      <c r="G21" s="37">
        <f t="shared" si="1"/>
        <v>0.00916369875754365</v>
      </c>
      <c r="H21" s="13">
        <v>18</v>
      </c>
      <c r="I21" s="64">
        <f t="shared" si="2"/>
        <v>0.00916369875754365</v>
      </c>
      <c r="J21" s="38">
        <f t="shared" si="6"/>
        <v>0.07269379135013623</v>
      </c>
      <c r="K21" s="21">
        <v>0.4053935185181852</v>
      </c>
      <c r="L21" s="88">
        <f t="shared" si="7"/>
        <v>17.931660973725045</v>
      </c>
    </row>
    <row r="22" spans="1:12" ht="15">
      <c r="A22" s="13">
        <v>33</v>
      </c>
      <c r="B22" s="13">
        <f>Master!A22</f>
        <v>18</v>
      </c>
      <c r="C22" s="23" t="str">
        <f>Master!B22</f>
        <v>Ackworth R.R. 'A'</v>
      </c>
      <c r="D22" s="21">
        <f>Master!C22</f>
        <v>0.07659722222222222</v>
      </c>
      <c r="E22" s="21">
        <f>Master!C22</f>
        <v>0.07659722222222222</v>
      </c>
      <c r="F22" s="69" t="str">
        <f t="shared" si="5"/>
        <v>-</v>
      </c>
      <c r="G22" s="37">
        <f t="shared" si="1"/>
        <v>0.0009355749470366104</v>
      </c>
      <c r="H22" s="13">
        <v>33</v>
      </c>
      <c r="I22" s="64">
        <f t="shared" si="2"/>
        <v>-0.0009355749470366104</v>
      </c>
      <c r="J22" s="38">
        <f t="shared" si="6"/>
        <v>0.07566164727518561</v>
      </c>
      <c r="K22" s="21">
        <v>0.421944444444111</v>
      </c>
      <c r="L22" s="88">
        <f t="shared" si="7"/>
        <v>17.931660973725045</v>
      </c>
    </row>
    <row r="23" spans="1:12" ht="15">
      <c r="A23" s="13">
        <v>17</v>
      </c>
      <c r="B23" s="13">
        <f>Master!A23</f>
        <v>19</v>
      </c>
      <c r="C23" s="23" t="str">
        <f>Master!B23</f>
        <v>St Bedes 'A'</v>
      </c>
      <c r="D23" s="21">
        <f>Master!C23</f>
        <v>0.062129629629629625</v>
      </c>
      <c r="E23" s="21">
        <f>Master!C23</f>
        <v>0.062129629629629625</v>
      </c>
      <c r="F23" s="69" t="str">
        <f t="shared" si="5"/>
        <v>-</v>
      </c>
      <c r="G23" s="37">
        <f t="shared" si="1"/>
        <v>0.0039285221428042305</v>
      </c>
      <c r="H23" s="13">
        <v>17</v>
      </c>
      <c r="I23" s="64">
        <f t="shared" si="2"/>
        <v>-0.0039285221428042305</v>
      </c>
      <c r="J23" s="38">
        <f t="shared" si="6"/>
        <v>0.058201107486825394</v>
      </c>
      <c r="K23" s="21">
        <v>0.32457175925925924</v>
      </c>
      <c r="L23" s="88">
        <f t="shared" si="7"/>
        <v>17.931660973725045</v>
      </c>
    </row>
    <row r="24" spans="1:12" ht="15">
      <c r="A24" s="13">
        <v>19</v>
      </c>
      <c r="B24" s="13">
        <f>Master!A24</f>
        <v>20</v>
      </c>
      <c r="C24" s="23" t="str">
        <f>Master!B24</f>
        <v>St Bedes 'B'</v>
      </c>
      <c r="D24" s="21">
        <f>Master!C24</f>
        <v>0.06373842592592592</v>
      </c>
      <c r="E24" s="21">
        <f>Master!C24</f>
        <v>0.06373842592592592</v>
      </c>
      <c r="F24" s="69" t="str">
        <f t="shared" si="5"/>
        <v>+</v>
      </c>
      <c r="G24" s="37">
        <f t="shared" si="1"/>
        <v>0.0075108705124380115</v>
      </c>
      <c r="H24" s="13">
        <v>19</v>
      </c>
      <c r="I24" s="64">
        <f t="shared" si="2"/>
        <v>0.0075108705124380115</v>
      </c>
      <c r="J24" s="38">
        <f t="shared" si="6"/>
        <v>0.07124929643836393</v>
      </c>
      <c r="K24" s="21">
        <v>0.3973379629626297</v>
      </c>
      <c r="L24" s="88">
        <f t="shared" si="7"/>
        <v>17.931660973725045</v>
      </c>
    </row>
    <row r="25" spans="1:12" ht="15">
      <c r="A25" s="13">
        <v>6</v>
      </c>
      <c r="B25" s="13">
        <f>Master!A25</f>
        <v>21</v>
      </c>
      <c r="C25" s="23" t="str">
        <f>Master!B25</f>
        <v>Valley Striders 'A'</v>
      </c>
      <c r="D25" s="21">
        <f>Master!C25</f>
        <v>0.05506944444444445</v>
      </c>
      <c r="E25" s="21">
        <f>Master!C25</f>
        <v>0.05506944444444445</v>
      </c>
      <c r="F25" s="69" t="str">
        <f t="shared" si="5"/>
        <v>-</v>
      </c>
      <c r="G25" s="37">
        <f t="shared" si="1"/>
        <v>0.001463325082136105</v>
      </c>
      <c r="H25" s="13">
        <v>6</v>
      </c>
      <c r="I25" s="64">
        <f t="shared" si="2"/>
        <v>-0.001463325082136105</v>
      </c>
      <c r="J25" s="38">
        <f t="shared" si="6"/>
        <v>0.053606119362308344</v>
      </c>
      <c r="K25" s="21">
        <v>0.29894675925925923</v>
      </c>
      <c r="L25" s="88">
        <f t="shared" si="7"/>
        <v>17.931660973725045</v>
      </c>
    </row>
    <row r="26" spans="1:12" ht="15">
      <c r="A26" s="13">
        <v>15</v>
      </c>
      <c r="B26" s="13">
        <f>Master!A26</f>
        <v>22</v>
      </c>
      <c r="C26" s="23" t="str">
        <f>Master!B26</f>
        <v>Valley Striders  Vets</v>
      </c>
      <c r="D26" s="21">
        <f>Master!C26</f>
        <v>0.06152777777777777</v>
      </c>
      <c r="E26" s="21">
        <f>Master!C26</f>
        <v>0.06152777777777777</v>
      </c>
      <c r="F26" s="69" t="str">
        <f t="shared" si="5"/>
        <v>+</v>
      </c>
      <c r="G26" s="37">
        <f t="shared" si="1"/>
        <v>0.0004464500389356127</v>
      </c>
      <c r="H26" s="13">
        <v>15</v>
      </c>
      <c r="I26" s="64">
        <f t="shared" si="2"/>
        <v>0.0004464500389356127</v>
      </c>
      <c r="J26" s="38">
        <f t="shared" si="6"/>
        <v>0.061974227816713384</v>
      </c>
      <c r="K26" s="21">
        <v>0.345613425925926</v>
      </c>
      <c r="L26" s="88">
        <f t="shared" si="7"/>
        <v>17.931660973725045</v>
      </c>
    </row>
    <row r="27" spans="1:12" ht="15">
      <c r="A27" s="13">
        <v>4</v>
      </c>
      <c r="B27" s="13">
        <f>Master!A27</f>
        <v>23</v>
      </c>
      <c r="C27" s="23" t="str">
        <f>Master!B27</f>
        <v>Valley Striders Ladies</v>
      </c>
      <c r="D27" s="21">
        <f>Master!C27</f>
        <v>0.05357638888888889</v>
      </c>
      <c r="E27" s="21">
        <f>Master!C27</f>
        <v>0.05357638888888889</v>
      </c>
      <c r="F27" s="69" t="str">
        <f t="shared" si="5"/>
        <v>+</v>
      </c>
      <c r="G27" s="37">
        <f t="shared" si="1"/>
        <v>0.009717808416168115</v>
      </c>
      <c r="H27" s="13">
        <v>4</v>
      </c>
      <c r="I27" s="64">
        <f t="shared" si="2"/>
        <v>0.009717808416168115</v>
      </c>
      <c r="J27" s="38">
        <f t="shared" si="6"/>
        <v>0.063294197305057</v>
      </c>
      <c r="K27" s="21">
        <v>0.35297453703703696</v>
      </c>
      <c r="L27" s="88">
        <f t="shared" si="7"/>
        <v>17.931660973725045</v>
      </c>
    </row>
    <row r="28" spans="1:12" ht="15">
      <c r="A28" s="13">
        <v>22</v>
      </c>
      <c r="B28" s="13">
        <f>Master!A28</f>
        <v>24</v>
      </c>
      <c r="C28" s="23" t="str">
        <f>Master!B28</f>
        <v>Valley Striders D</v>
      </c>
      <c r="D28" s="21">
        <f>Master!C28</f>
        <v>0.06474537037037037</v>
      </c>
      <c r="E28" s="21">
        <f>Master!C28</f>
        <v>0.06474537037037037</v>
      </c>
      <c r="F28" s="69" t="str">
        <f t="shared" si="5"/>
        <v>+</v>
      </c>
      <c r="G28" s="37">
        <f t="shared" si="1"/>
        <v>0.0014772498089836439</v>
      </c>
      <c r="H28" s="13">
        <v>22</v>
      </c>
      <c r="I28" s="64">
        <f t="shared" si="2"/>
        <v>0.0014772498089836439</v>
      </c>
      <c r="J28" s="38">
        <f t="shared" si="6"/>
        <v>0.06622262017935401</v>
      </c>
      <c r="K28" s="21">
        <v>0.36930555555555555</v>
      </c>
      <c r="L28" s="88">
        <f t="shared" si="7"/>
        <v>17.931660973725045</v>
      </c>
    </row>
    <row r="29" spans="1:12" ht="15">
      <c r="A29" s="13">
        <v>30</v>
      </c>
      <c r="B29" s="13">
        <f>Master!A29</f>
        <v>25</v>
      </c>
      <c r="C29" s="23" t="str">
        <f>Master!B29</f>
        <v>Fellandale</v>
      </c>
      <c r="D29" s="21">
        <f>Master!C29</f>
        <v>0.07450231481481481</v>
      </c>
      <c r="E29" s="21">
        <f>Master!C29</f>
        <v>0.07450231481481481</v>
      </c>
      <c r="F29" s="69" t="str">
        <f t="shared" si="5"/>
        <v>-</v>
      </c>
      <c r="G29" s="37">
        <f t="shared" si="1"/>
        <v>0.008252714127111024</v>
      </c>
      <c r="H29" s="13">
        <v>30</v>
      </c>
      <c r="I29" s="64">
        <f t="shared" si="2"/>
        <v>-0.008252714127111024</v>
      </c>
      <c r="J29" s="38">
        <f t="shared" si="6"/>
        <v>0.06624960068770379</v>
      </c>
      <c r="K29" s="21">
        <v>0.3694560185181852</v>
      </c>
      <c r="L29" s="88">
        <f t="shared" si="7"/>
        <v>17.931660973725045</v>
      </c>
    </row>
    <row r="30" spans="1:12" ht="15">
      <c r="A30" s="13">
        <v>14</v>
      </c>
      <c r="B30" s="13">
        <f>Master!A30</f>
        <v>26</v>
      </c>
      <c r="C30" s="23" t="str">
        <f>Master!B30</f>
        <v>Kirkstall Harriers 'A'</v>
      </c>
      <c r="D30" s="21">
        <f>Master!C30</f>
        <v>0.06086805555555556</v>
      </c>
      <c r="E30" s="21">
        <f>Master!C30</f>
        <v>0.06086805555555556</v>
      </c>
      <c r="F30" s="69" t="str">
        <f t="shared" si="5"/>
        <v>+</v>
      </c>
      <c r="G30" s="37">
        <f t="shared" si="1"/>
        <v>0.00023656972088109685</v>
      </c>
      <c r="H30" s="13">
        <v>14</v>
      </c>
      <c r="I30" s="64">
        <f t="shared" si="2"/>
        <v>0.00023656972088109685</v>
      </c>
      <c r="J30" s="38">
        <f t="shared" si="6"/>
        <v>0.061104625276436654</v>
      </c>
      <c r="K30" s="21">
        <v>0.34076388888888887</v>
      </c>
      <c r="L30" s="88">
        <f t="shared" si="7"/>
        <v>17.931660973725045</v>
      </c>
    </row>
    <row r="31" spans="1:12" ht="15">
      <c r="A31" s="13">
        <v>31</v>
      </c>
      <c r="B31" s="13">
        <f>Master!A31</f>
        <v>27</v>
      </c>
      <c r="C31" s="23" t="str">
        <f>Master!B31</f>
        <v>Kirkstall Harriers Ladies</v>
      </c>
      <c r="D31" s="21">
        <f>Master!C31</f>
        <v>0.07488425925925926</v>
      </c>
      <c r="E31" s="21">
        <f>Master!C31</f>
        <v>0.07488425925925926</v>
      </c>
      <c r="F31" s="69" t="str">
        <f t="shared" si="5"/>
        <v>-</v>
      </c>
      <c r="G31" s="37">
        <f t="shared" si="1"/>
        <v>0.0019580204520562305</v>
      </c>
      <c r="H31" s="13">
        <v>31</v>
      </c>
      <c r="I31" s="64">
        <f t="shared" si="2"/>
        <v>-0.0019580204520562305</v>
      </c>
      <c r="J31" s="38">
        <f t="shared" si="6"/>
        <v>0.07292623880720303</v>
      </c>
      <c r="K31" s="21">
        <v>0.4066898148144815</v>
      </c>
      <c r="L31" s="88">
        <f t="shared" si="7"/>
        <v>17.931660973725045</v>
      </c>
    </row>
    <row r="32" spans="1:12" ht="15">
      <c r="A32" s="13">
        <v>5</v>
      </c>
      <c r="B32" s="13">
        <f>Master!A32</f>
        <v>28</v>
      </c>
      <c r="C32" s="23" t="str">
        <f>Master!B32</f>
        <v>Wakefield Harriers B</v>
      </c>
      <c r="D32" s="21">
        <f>Master!C32</f>
        <v>0.054710648148148154</v>
      </c>
      <c r="E32" s="21">
        <f>Master!C32</f>
        <v>0.054710648148148154</v>
      </c>
      <c r="F32" s="69" t="str">
        <f t="shared" si="5"/>
        <v>+</v>
      </c>
      <c r="G32" s="37">
        <f t="shared" si="1"/>
        <v>0.007124526279069905</v>
      </c>
      <c r="H32" s="13">
        <v>5</v>
      </c>
      <c r="I32" s="64">
        <f t="shared" si="2"/>
        <v>0.007124526279069905</v>
      </c>
      <c r="J32" s="38">
        <f t="shared" si="6"/>
        <v>0.06183517442721806</v>
      </c>
      <c r="K32" s="21">
        <v>0.344837962962963</v>
      </c>
      <c r="L32" s="88">
        <f t="shared" si="7"/>
        <v>17.931660973725045</v>
      </c>
    </row>
    <row r="33" spans="1:12" ht="15">
      <c r="A33" s="13">
        <v>7</v>
      </c>
      <c r="B33" s="13">
        <f>Master!A33</f>
        <v>29</v>
      </c>
      <c r="C33" s="23" t="str">
        <f>Master!B33</f>
        <v>Horsforth Harriers 'A'</v>
      </c>
      <c r="D33" s="21">
        <f>Master!C33</f>
        <v>0.05625</v>
      </c>
      <c r="E33" s="21">
        <f>Master!C33</f>
        <v>0.05625</v>
      </c>
      <c r="F33" s="69" t="str">
        <f t="shared" si="5"/>
        <v>-</v>
      </c>
      <c r="G33" s="37">
        <f t="shared" si="1"/>
        <v>0.0025442602989487265</v>
      </c>
      <c r="H33" s="13">
        <v>7</v>
      </c>
      <c r="I33" s="64">
        <f t="shared" si="2"/>
        <v>-0.0025442602989487265</v>
      </c>
      <c r="J33" s="38">
        <f t="shared" si="6"/>
        <v>0.053705739701051275</v>
      </c>
      <c r="K33" s="21">
        <v>0.2995023148148148</v>
      </c>
      <c r="L33" s="88">
        <f t="shared" si="7"/>
        <v>17.931660973725045</v>
      </c>
    </row>
    <row r="34" spans="1:12" ht="15">
      <c r="A34" s="13">
        <v>20</v>
      </c>
      <c r="B34" s="13">
        <f>Master!A34</f>
        <v>30</v>
      </c>
      <c r="C34" s="23" t="str">
        <f>Master!B34</f>
        <v>Horsforth Harriers Vets</v>
      </c>
      <c r="D34" s="21">
        <f>Master!C34</f>
        <v>0.06395833333333334</v>
      </c>
      <c r="E34" s="21">
        <f>Master!C34</f>
        <v>0.06395833333333334</v>
      </c>
      <c r="F34" s="69" t="str">
        <f t="shared" si="5"/>
        <v>+</v>
      </c>
      <c r="G34" s="37">
        <f t="shared" si="1"/>
        <v>0.0012805360009343764</v>
      </c>
      <c r="H34" s="13">
        <v>20</v>
      </c>
      <c r="I34" s="64">
        <f t="shared" si="2"/>
        <v>0.0012805360009343764</v>
      </c>
      <c r="J34" s="38">
        <f t="shared" si="6"/>
        <v>0.06523886933426772</v>
      </c>
      <c r="K34" s="21">
        <v>0.3638194444444445</v>
      </c>
      <c r="L34" s="88">
        <f t="shared" si="7"/>
        <v>17.931660973725045</v>
      </c>
    </row>
    <row r="35" spans="1:12" ht="15">
      <c r="A35" s="13">
        <v>12</v>
      </c>
      <c r="B35" s="13">
        <f>Master!A35</f>
        <v>31</v>
      </c>
      <c r="C35" s="23" t="str">
        <f>Master!B35</f>
        <v>Horsforth Harriers Ladies</v>
      </c>
      <c r="D35" s="21">
        <f>Master!C35</f>
        <v>0.0602199074074074</v>
      </c>
      <c r="E35" s="21">
        <f>Master!C35</f>
        <v>0.0602199074074074</v>
      </c>
      <c r="F35" s="69" t="str">
        <f t="shared" si="5"/>
        <v>+</v>
      </c>
      <c r="G35" s="37">
        <f t="shared" si="1"/>
        <v>0.0018062060024012297</v>
      </c>
      <c r="H35" s="13">
        <v>12</v>
      </c>
      <c r="I35" s="64">
        <f t="shared" si="2"/>
        <v>0.0018062060024012297</v>
      </c>
      <c r="J35" s="38">
        <f t="shared" si="6"/>
        <v>0.06202611340980863</v>
      </c>
      <c r="K35" s="21">
        <v>0.3459027777777777</v>
      </c>
      <c r="L35" s="88">
        <f t="shared" si="7"/>
        <v>17.931660973725045</v>
      </c>
    </row>
    <row r="36" spans="1:12" ht="15">
      <c r="A36" s="13">
        <v>21</v>
      </c>
      <c r="B36" s="13">
        <f>Master!A36</f>
        <v>32</v>
      </c>
      <c r="C36" s="23" t="str">
        <f>Master!B36</f>
        <v>Kippax Harriers </v>
      </c>
      <c r="D36" s="21">
        <f>Master!C36</f>
        <v>0.06466435185185186</v>
      </c>
      <c r="E36" s="21">
        <f>Master!C36</f>
        <v>0.06466435185185186</v>
      </c>
      <c r="F36" s="69" t="str">
        <f t="shared" si="5"/>
        <v>-</v>
      </c>
      <c r="G36" s="37">
        <f t="shared" si="1"/>
        <v>0.002106929968747673</v>
      </c>
      <c r="H36" s="13">
        <v>21</v>
      </c>
      <c r="I36" s="64">
        <f t="shared" si="2"/>
        <v>-0.002106929968747673</v>
      </c>
      <c r="J36" s="38">
        <f t="shared" si="6"/>
        <v>0.06255742188310419</v>
      </c>
      <c r="K36" s="21">
        <v>0.3488657407407407</v>
      </c>
      <c r="L36" s="88">
        <f t="shared" si="7"/>
        <v>17.931660973725045</v>
      </c>
    </row>
    <row r="37" spans="1:12" ht="15">
      <c r="A37" s="13">
        <v>16</v>
      </c>
      <c r="B37" s="13">
        <f>Master!A37</f>
        <v>33</v>
      </c>
      <c r="C37" s="23" t="str">
        <f>Master!B37</f>
        <v>Kippax Harriers Ladies</v>
      </c>
      <c r="D37" s="21">
        <f>Master!C37</f>
        <v>0.061863425925925926</v>
      </c>
      <c r="E37" s="21">
        <f>Master!C37</f>
        <v>0.061863425925925926</v>
      </c>
      <c r="F37" s="69" t="str">
        <f t="shared" si="5"/>
        <v>+</v>
      </c>
      <c r="G37" s="37">
        <f t="shared" si="1"/>
        <v>0.013246158638726045</v>
      </c>
      <c r="H37" s="13">
        <v>16</v>
      </c>
      <c r="I37" s="64">
        <f t="shared" si="2"/>
        <v>0.013246158638726045</v>
      </c>
      <c r="J37" s="38">
        <f t="shared" si="6"/>
        <v>0.07510958456465197</v>
      </c>
      <c r="K37" s="21">
        <v>0.41886574074040744</v>
      </c>
      <c r="L37" s="88">
        <f t="shared" si="7"/>
        <v>17.931660973725045</v>
      </c>
    </row>
    <row r="38" spans="1:12" ht="15">
      <c r="A38" s="13">
        <v>26</v>
      </c>
      <c r="B38" s="13">
        <f>Master!A38</f>
        <v>34</v>
      </c>
      <c r="C38" s="23" t="str">
        <f>Master!B38</f>
        <v>Woodkirk Striders</v>
      </c>
      <c r="D38" s="21">
        <f>Master!C38</f>
        <v>0.06872685185185186</v>
      </c>
      <c r="E38" s="21">
        <f>Master!C38</f>
        <v>0.06872685185185186</v>
      </c>
      <c r="F38" s="69" t="str">
        <f t="shared" si="5"/>
        <v>-</v>
      </c>
      <c r="G38" s="37">
        <f t="shared" si="1"/>
        <v>0.007879579117167745</v>
      </c>
      <c r="H38" s="13">
        <v>26</v>
      </c>
      <c r="I38" s="64">
        <f t="shared" si="2"/>
        <v>-0.007879579117167745</v>
      </c>
      <c r="J38" s="38">
        <f t="shared" si="6"/>
        <v>0.06084727273468411</v>
      </c>
      <c r="K38" s="21">
        <v>0.33932870370370366</v>
      </c>
      <c r="L38" s="88">
        <f t="shared" si="7"/>
        <v>17.931660973725045</v>
      </c>
    </row>
    <row r="39" spans="1:12" ht="15">
      <c r="A39" s="13"/>
      <c r="C39" s="23"/>
      <c r="E39" s="21"/>
      <c r="F39" s="69"/>
      <c r="G39" s="37"/>
      <c r="I39" s="64"/>
      <c r="J39" s="38"/>
      <c r="K39" s="22"/>
      <c r="L39" s="88"/>
    </row>
    <row r="40" spans="1:12" ht="15">
      <c r="A40" s="13"/>
      <c r="C40" s="23"/>
      <c r="E40" s="21"/>
      <c r="F40" s="69"/>
      <c r="G40" s="37"/>
      <c r="I40" s="64"/>
      <c r="J40" s="38"/>
      <c r="K40" s="22"/>
      <c r="L40" s="88"/>
    </row>
    <row r="41" spans="1:12" ht="15">
      <c r="A41" s="13"/>
      <c r="C41" s="33" t="s">
        <v>30</v>
      </c>
      <c r="D41" s="21">
        <f>SUM(D4:D38)</f>
        <v>2.2641087962962962</v>
      </c>
      <c r="E41" s="21"/>
      <c r="F41" s="69"/>
      <c r="G41" s="37"/>
      <c r="I41" s="64"/>
      <c r="J41" s="38"/>
      <c r="K41" s="22"/>
      <c r="L41" s="88"/>
    </row>
    <row r="42" spans="1:12" ht="15">
      <c r="A42" s="13"/>
      <c r="C42" s="14" t="s">
        <v>46</v>
      </c>
      <c r="D42" s="21">
        <f>AVERAGE(D4:D38)</f>
        <v>0.06468882275132275</v>
      </c>
      <c r="E42" s="21"/>
      <c r="F42" s="69"/>
      <c r="G42" s="37"/>
      <c r="I42" s="64"/>
      <c r="J42" s="38"/>
      <c r="K42" s="22"/>
      <c r="L42" s="88"/>
    </row>
    <row r="43" spans="1:12" ht="15">
      <c r="A43" s="13"/>
      <c r="C43" s="23"/>
      <c r="E43" s="21"/>
      <c r="F43" s="69"/>
      <c r="G43" s="37"/>
      <c r="I43" s="64"/>
      <c r="J43" s="38"/>
      <c r="K43" s="22"/>
      <c r="L43" s="88"/>
    </row>
    <row r="44" spans="1:12" ht="15">
      <c r="A44" s="13"/>
      <c r="C44" s="23"/>
      <c r="E44" s="21"/>
      <c r="F44" s="69"/>
      <c r="G44" s="37"/>
      <c r="I44" s="64"/>
      <c r="J44" s="38"/>
      <c r="K44" s="22"/>
      <c r="L44" s="88"/>
    </row>
    <row r="45" spans="1:12" ht="15">
      <c r="A45" s="13"/>
      <c r="C45" s="23"/>
      <c r="E45" s="21"/>
      <c r="F45" s="69"/>
      <c r="G45" s="37"/>
      <c r="I45" s="64"/>
      <c r="J45" s="38"/>
      <c r="K45" s="22"/>
      <c r="L45" s="88"/>
    </row>
    <row r="46" spans="1:12" ht="15">
      <c r="A46" s="13"/>
      <c r="C46" s="23"/>
      <c r="E46" s="21"/>
      <c r="F46" s="69"/>
      <c r="G46" s="37"/>
      <c r="I46" s="64"/>
      <c r="J46" s="38"/>
      <c r="K46" s="22"/>
      <c r="L46" s="88"/>
    </row>
    <row r="47" spans="1:12" ht="15">
      <c r="A47" s="13"/>
      <c r="C47" s="23"/>
      <c r="E47" s="21"/>
      <c r="F47" s="69"/>
      <c r="G47" s="37"/>
      <c r="I47" s="64"/>
      <c r="J47" s="38"/>
      <c r="K47" s="22"/>
      <c r="L47" s="88"/>
    </row>
    <row r="48" spans="1:12" ht="15">
      <c r="A48" s="13"/>
      <c r="C48" s="23"/>
      <c r="E48" s="21"/>
      <c r="F48" s="69"/>
      <c r="G48" s="37"/>
      <c r="I48" s="64"/>
      <c r="J48" s="38"/>
      <c r="K48" s="22"/>
      <c r="L48" s="88"/>
    </row>
    <row r="49" spans="1:12" ht="15">
      <c r="A49" s="13"/>
      <c r="C49" s="23"/>
      <c r="E49" s="21"/>
      <c r="F49" s="69"/>
      <c r="G49" s="37"/>
      <c r="I49" s="64"/>
      <c r="J49" s="38"/>
      <c r="K49" s="22"/>
      <c r="L49" s="88"/>
    </row>
    <row r="53" spans="5:9" ht="12.75">
      <c r="E53" s="21"/>
      <c r="F53" s="67"/>
      <c r="G53" s="21"/>
      <c r="I53" s="21"/>
    </row>
  </sheetData>
  <printOptions/>
  <pageMargins left="0.7874015748031497" right="0.7480314960629921" top="0.64" bottom="0.984251968503937" header="0.12" footer="0.7086614173228347"/>
  <pageSetup fitToHeight="1" fitToWidth="1" horizontalDpi="180" verticalDpi="180" orientation="portrait" scale="98" r:id="rId1"/>
  <headerFooter alignWithMargins="0">
    <oddHeader>&amp;C&amp;"Arial,Bold"&amp;16Leeds Country Way August 31st 2003
Leg 1 Results</oddHeader>
    <oddFooter>&amp;R&amp;D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5" zoomScaleNormal="75" workbookViewId="0" topLeftCell="A1">
      <selection activeCell="A17" sqref="A17:IV17"/>
    </sheetView>
  </sheetViews>
  <sheetFormatPr defaultColWidth="9.140625" defaultRowHeight="12.75"/>
  <cols>
    <col min="1" max="1" width="10.00390625" style="24" customWidth="1"/>
    <col min="2" max="2" width="8.7109375" style="13" customWidth="1"/>
    <col min="3" max="3" width="22.421875" style="14" customWidth="1"/>
    <col min="4" max="4" width="10.00390625" style="27" customWidth="1"/>
    <col min="5" max="5" width="8.28125" style="46" customWidth="1"/>
    <col min="6" max="6" width="8.28125" style="72" customWidth="1"/>
    <col min="7" max="7" width="11.8515625" style="74" customWidth="1"/>
    <col min="9" max="11" width="9.57421875" style="45" customWidth="1"/>
    <col min="12" max="12" width="13.57421875" style="46" customWidth="1"/>
    <col min="13" max="13" width="8.7109375" style="47" customWidth="1"/>
    <col min="14" max="14" width="9.57421875" style="47" customWidth="1"/>
    <col min="15" max="16384" width="9.140625" style="14" customWidth="1"/>
  </cols>
  <sheetData>
    <row r="1" spans="1:14" ht="12.75">
      <c r="A1" s="39"/>
      <c r="C1" s="75"/>
      <c r="D1" s="84"/>
      <c r="E1" s="84"/>
      <c r="F1" s="84"/>
      <c r="G1" s="84"/>
      <c r="I1" s="41"/>
      <c r="L1" s="35" t="s">
        <v>7</v>
      </c>
      <c r="M1" s="42" t="s">
        <v>4</v>
      </c>
      <c r="N1" s="42" t="s">
        <v>3</v>
      </c>
    </row>
    <row r="2" spans="1:15" ht="12.75">
      <c r="A2" s="39" t="s">
        <v>29</v>
      </c>
      <c r="B2" s="17" t="s">
        <v>12</v>
      </c>
      <c r="C2" s="18" t="s">
        <v>12</v>
      </c>
      <c r="D2" s="36" t="s">
        <v>5</v>
      </c>
      <c r="E2" s="17" t="s">
        <v>42</v>
      </c>
      <c r="F2" s="70" t="s">
        <v>7</v>
      </c>
      <c r="G2" s="18" t="s">
        <v>41</v>
      </c>
      <c r="H2" s="43" t="s">
        <v>18</v>
      </c>
      <c r="I2" s="43" t="s">
        <v>7</v>
      </c>
      <c r="J2" s="12" t="s">
        <v>39</v>
      </c>
      <c r="K2" s="35" t="s">
        <v>40</v>
      </c>
      <c r="L2" s="35" t="s">
        <v>57</v>
      </c>
      <c r="M2" s="42" t="s">
        <v>5</v>
      </c>
      <c r="N2" s="42" t="s">
        <v>5</v>
      </c>
      <c r="O2" s="11" t="s">
        <v>29</v>
      </c>
    </row>
    <row r="3" spans="1:15" ht="15.75">
      <c r="A3" s="39" t="s">
        <v>16</v>
      </c>
      <c r="B3" s="17" t="s">
        <v>1</v>
      </c>
      <c r="C3" s="18" t="s">
        <v>0</v>
      </c>
      <c r="D3" s="36" t="s">
        <v>10</v>
      </c>
      <c r="E3" s="17" t="s">
        <v>10</v>
      </c>
      <c r="F3" s="71"/>
      <c r="G3" s="18" t="s">
        <v>10</v>
      </c>
      <c r="H3" s="43" t="s">
        <v>17</v>
      </c>
      <c r="I3" s="43" t="s">
        <v>52</v>
      </c>
      <c r="J3" s="57" t="s">
        <v>7</v>
      </c>
      <c r="K3" s="35" t="s">
        <v>7</v>
      </c>
      <c r="L3" s="17" t="s">
        <v>10</v>
      </c>
      <c r="M3" s="42" t="s">
        <v>10</v>
      </c>
      <c r="N3" s="42" t="s">
        <v>10</v>
      </c>
      <c r="O3" s="11" t="s">
        <v>65</v>
      </c>
    </row>
    <row r="4" spans="1:15" ht="15">
      <c r="A4" s="24">
        <v>25</v>
      </c>
      <c r="B4" s="20">
        <f>Master!A4</f>
        <v>0</v>
      </c>
      <c r="C4" s="23" t="str">
        <f>Master!B4</f>
        <v>St Theresas </v>
      </c>
      <c r="D4" s="37">
        <f aca="true" t="shared" si="0" ref="D4:D38">N4-M4</f>
        <v>0.06890046296296297</v>
      </c>
      <c r="E4" s="37">
        <f aca="true" t="shared" si="1" ref="E4:E38">L4+D4</f>
        <v>0.14396990740740742</v>
      </c>
      <c r="F4" s="69" t="str">
        <f>IF(I4&lt;0,"-","+")</f>
        <v>-</v>
      </c>
      <c r="G4" s="73">
        <f aca="true" t="shared" si="2" ref="G4:G38">IF(I4&lt;0,D4-J4,J4-D4)</f>
        <v>0.006557555403814086</v>
      </c>
      <c r="H4" s="20">
        <v>31</v>
      </c>
      <c r="I4" s="86">
        <f aca="true" t="shared" si="3" ref="I4:I38">J4-D4</f>
        <v>-0.006557555403814086</v>
      </c>
      <c r="J4" s="37">
        <f>K4*O4/100</f>
        <v>0.06234290755914888</v>
      </c>
      <c r="K4" s="37">
        <v>0.3682407407407407</v>
      </c>
      <c r="L4" s="37">
        <f>'LEG 1 TIMES'!E4</f>
        <v>0.07506944444444445</v>
      </c>
      <c r="M4" s="27">
        <f>Master!E4</f>
        <v>0.07506944444444445</v>
      </c>
      <c r="N4" s="21">
        <f>Master!F4</f>
        <v>0.14396990740740742</v>
      </c>
      <c r="O4" s="14">
        <f>Leg_percent!D5</f>
        <v>16.929932150837516</v>
      </c>
    </row>
    <row r="5" spans="1:15" ht="15">
      <c r="A5" s="24">
        <v>17</v>
      </c>
      <c r="B5" s="20">
        <f>Master!A5</f>
        <v>1</v>
      </c>
      <c r="C5" s="23" t="str">
        <f>Master!B5</f>
        <v>Dewsbury  A</v>
      </c>
      <c r="D5" s="37">
        <f t="shared" si="0"/>
        <v>0.05997685185185186</v>
      </c>
      <c r="E5" s="37">
        <f t="shared" si="1"/>
        <v>0.11873842592592593</v>
      </c>
      <c r="F5" s="69" t="str">
        <f aca="true" t="shared" si="4" ref="F5:F38">IF(I5&lt;0,"-","+")</f>
        <v>-</v>
      </c>
      <c r="G5" s="73">
        <f t="shared" si="2"/>
        <v>0.007396088039864135</v>
      </c>
      <c r="H5" s="20">
        <v>11</v>
      </c>
      <c r="I5" s="86">
        <f t="shared" si="3"/>
        <v>-0.007396088039864135</v>
      </c>
      <c r="J5" s="37">
        <f aca="true" t="shared" si="5" ref="J5:J38">K5*O5/100</f>
        <v>0.05258076381198772</v>
      </c>
      <c r="K5" s="37">
        <v>0.3105787037037037</v>
      </c>
      <c r="L5" s="37">
        <f>'LEG 1 TIMES'!E5</f>
        <v>0.05876157407407407</v>
      </c>
      <c r="M5" s="27">
        <f>Master!E5</f>
        <v>0.05876157407407407</v>
      </c>
      <c r="N5" s="21">
        <f>Master!F5</f>
        <v>0.11873842592592593</v>
      </c>
      <c r="O5" s="14">
        <f>O4</f>
        <v>16.929932150837516</v>
      </c>
    </row>
    <row r="6" spans="1:15" ht="15">
      <c r="A6" s="24">
        <v>20</v>
      </c>
      <c r="B6" s="20">
        <f>Master!A6</f>
        <v>2</v>
      </c>
      <c r="C6" s="23" t="str">
        <f>Master!B6</f>
        <v>Dewsbury B</v>
      </c>
      <c r="D6" s="37">
        <f t="shared" si="0"/>
        <v>0.06373842592592592</v>
      </c>
      <c r="E6" s="37">
        <f t="shared" si="1"/>
        <v>0.13186342592592593</v>
      </c>
      <c r="F6" s="69" t="str">
        <f aca="true" t="shared" si="6" ref="F6:F12">IF(I6&lt;0,"-","+")</f>
        <v>-</v>
      </c>
      <c r="G6" s="73">
        <f t="shared" si="2"/>
        <v>0.0013818019865622297</v>
      </c>
      <c r="H6" s="20">
        <v>22</v>
      </c>
      <c r="I6" s="86">
        <f t="shared" si="3"/>
        <v>-0.0013818019865622297</v>
      </c>
      <c r="J6" s="37">
        <f aca="true" t="shared" si="7" ref="J6:J12">K6*O6/100</f>
        <v>0.06235662393936369</v>
      </c>
      <c r="K6" s="37">
        <v>0.3683217592592593</v>
      </c>
      <c r="L6" s="37">
        <f>'LEG 1 TIMES'!E6</f>
        <v>0.068125</v>
      </c>
      <c r="M6" s="27">
        <f>Master!E6</f>
        <v>0.068125</v>
      </c>
      <c r="N6" s="21">
        <f>Master!F6</f>
        <v>0.13186342592592593</v>
      </c>
      <c r="O6" s="14">
        <f aca="true" t="shared" si="8" ref="O6:O12">O5</f>
        <v>16.929932150837516</v>
      </c>
    </row>
    <row r="7" spans="1:15" ht="15">
      <c r="A7" s="24">
        <v>1</v>
      </c>
      <c r="B7" s="20">
        <f>Master!A7</f>
        <v>3</v>
      </c>
      <c r="C7" s="23" t="str">
        <f>Master!B7</f>
        <v>York Acorn Runners 'A'</v>
      </c>
      <c r="D7" s="37">
        <f t="shared" si="0"/>
        <v>0.04715277777777778</v>
      </c>
      <c r="E7" s="37">
        <f t="shared" si="1"/>
        <v>0.09856481481481481</v>
      </c>
      <c r="F7" s="69" t="str">
        <f t="shared" si="6"/>
        <v>+</v>
      </c>
      <c r="G7" s="73">
        <f t="shared" si="2"/>
        <v>0.0001530581001758513</v>
      </c>
      <c r="H7" s="20">
        <v>1</v>
      </c>
      <c r="I7" s="86">
        <f t="shared" si="3"/>
        <v>0.0001530581001758513</v>
      </c>
      <c r="J7" s="37">
        <f t="shared" si="7"/>
        <v>0.04730583587795363</v>
      </c>
      <c r="K7" s="37">
        <v>0.2794212962962963</v>
      </c>
      <c r="L7" s="37">
        <f>'LEG 1 TIMES'!E7</f>
        <v>0.051412037037037034</v>
      </c>
      <c r="M7" s="27">
        <f>Master!E7</f>
        <v>0.051412037037037034</v>
      </c>
      <c r="N7" s="21">
        <f>Master!F7</f>
        <v>0.09856481481481481</v>
      </c>
      <c r="O7" s="14">
        <f t="shared" si="8"/>
        <v>16.929932150837516</v>
      </c>
    </row>
    <row r="8" spans="1:15" ht="15">
      <c r="A8" s="24">
        <v>5</v>
      </c>
      <c r="B8" s="20">
        <f>Master!A8</f>
        <v>4</v>
      </c>
      <c r="C8" s="23" t="str">
        <f>Master!B8</f>
        <v>Abbey Men </v>
      </c>
      <c r="D8" s="44">
        <f t="shared" si="0"/>
        <v>0.053668981481481484</v>
      </c>
      <c r="E8" s="37">
        <f t="shared" si="1"/>
        <v>0.11366898148148148</v>
      </c>
      <c r="F8" s="69" t="str">
        <f t="shared" si="6"/>
        <v>+</v>
      </c>
      <c r="G8" s="73">
        <f t="shared" si="2"/>
        <v>3.8484991007572966E-05</v>
      </c>
      <c r="H8" s="20">
        <v>8</v>
      </c>
      <c r="I8" s="86">
        <f t="shared" si="3"/>
        <v>3.8484991007572966E-05</v>
      </c>
      <c r="J8" s="37">
        <f t="shared" si="7"/>
        <v>0.05370746647248906</v>
      </c>
      <c r="K8" s="37">
        <v>0.3172337962962963</v>
      </c>
      <c r="L8" s="37">
        <f>'LEG 1 TIMES'!E8</f>
        <v>0.06</v>
      </c>
      <c r="M8" s="27">
        <f>Master!E8</f>
        <v>0.06</v>
      </c>
      <c r="N8" s="21">
        <f>Master!F8</f>
        <v>0.11366898148148148</v>
      </c>
      <c r="O8" s="14">
        <f t="shared" si="8"/>
        <v>16.929932150837516</v>
      </c>
    </row>
    <row r="9" spans="1:15" ht="15">
      <c r="A9" s="24">
        <v>35</v>
      </c>
      <c r="B9" s="20">
        <f>Master!A9</f>
        <v>5</v>
      </c>
      <c r="C9" s="23" t="str">
        <f>Master!B9</f>
        <v>Abbey Ladies</v>
      </c>
      <c r="D9" s="37">
        <f aca="true" t="shared" si="9" ref="D9:D24">N9-M9</f>
        <v>0.08321759259259259</v>
      </c>
      <c r="E9" s="37">
        <f t="shared" si="1"/>
        <v>0.16055555555555556</v>
      </c>
      <c r="F9" s="69" t="str">
        <f t="shared" si="6"/>
        <v>-</v>
      </c>
      <c r="G9" s="73">
        <f t="shared" si="2"/>
        <v>0.01346000178595741</v>
      </c>
      <c r="H9" s="20">
        <v>34</v>
      </c>
      <c r="I9" s="86">
        <f t="shared" si="3"/>
        <v>-0.01346000178595741</v>
      </c>
      <c r="J9" s="37">
        <f t="shared" si="7"/>
        <v>0.06975759080663518</v>
      </c>
      <c r="K9" s="37">
        <v>0.41203703703670375</v>
      </c>
      <c r="L9" s="37">
        <f>'LEG 1 TIMES'!E9</f>
        <v>0.07733796296296297</v>
      </c>
      <c r="M9" s="27">
        <f>Master!E9</f>
        <v>0.07733796296296297</v>
      </c>
      <c r="N9" s="21">
        <f>Master!F9</f>
        <v>0.16055555555555556</v>
      </c>
      <c r="O9" s="14">
        <f t="shared" si="8"/>
        <v>16.929932150837516</v>
      </c>
    </row>
    <row r="10" spans="1:15" ht="15">
      <c r="A10" s="24">
        <v>11</v>
      </c>
      <c r="B10" s="20">
        <f>Master!A10</f>
        <v>6</v>
      </c>
      <c r="C10" s="23" t="str">
        <f>Master!B10</f>
        <v>Baildon Runners Men</v>
      </c>
      <c r="D10" s="37">
        <f t="shared" si="9"/>
        <v>0.0573611111111111</v>
      </c>
      <c r="E10" s="37">
        <f t="shared" si="1"/>
        <v>0.13157407407407407</v>
      </c>
      <c r="F10" s="69" t="str">
        <f t="shared" si="6"/>
        <v>+</v>
      </c>
      <c r="G10" s="73">
        <f t="shared" si="2"/>
        <v>0.010325306283089447</v>
      </c>
      <c r="H10" s="20">
        <v>20</v>
      </c>
      <c r="I10" s="86">
        <f t="shared" si="3"/>
        <v>0.010325306283089447</v>
      </c>
      <c r="J10" s="37">
        <f t="shared" si="7"/>
        <v>0.06768641739420055</v>
      </c>
      <c r="K10" s="37">
        <v>0.3998032407404074</v>
      </c>
      <c r="L10" s="37">
        <f>'LEG 1 TIMES'!E10</f>
        <v>0.07421296296296297</v>
      </c>
      <c r="M10" s="27">
        <f>Master!E10</f>
        <v>0.07421296296296297</v>
      </c>
      <c r="N10" s="21">
        <f>Master!F10</f>
        <v>0.13157407407407407</v>
      </c>
      <c r="O10" s="14">
        <f>Leg_percent!D5</f>
        <v>16.929932150837516</v>
      </c>
    </row>
    <row r="11" spans="1:15" ht="15">
      <c r="A11" s="24">
        <v>32</v>
      </c>
      <c r="B11" s="20">
        <f>Master!A11</f>
        <v>7</v>
      </c>
      <c r="C11" s="23" t="str">
        <f>Master!B11</f>
        <v>Baildon Runners Ladies</v>
      </c>
      <c r="D11" s="37">
        <f t="shared" si="9"/>
        <v>0.0749305558888889</v>
      </c>
      <c r="E11" s="37">
        <f t="shared" si="1"/>
        <v>0.1712731484814815</v>
      </c>
      <c r="F11" s="69" t="str">
        <f t="shared" si="6"/>
        <v>+</v>
      </c>
      <c r="G11" s="73">
        <f t="shared" si="2"/>
        <v>0.0054748649866390026</v>
      </c>
      <c r="H11" s="20">
        <v>35</v>
      </c>
      <c r="I11" s="86">
        <f t="shared" si="3"/>
        <v>0.0054748649866390026</v>
      </c>
      <c r="J11" s="37">
        <f t="shared" si="7"/>
        <v>0.0804054208755279</v>
      </c>
      <c r="K11" s="37">
        <v>0.47493055588855554</v>
      </c>
      <c r="L11" s="37">
        <f>'LEG 1 TIMES'!E11</f>
        <v>0.09634259259259259</v>
      </c>
      <c r="M11" s="27">
        <f>Master!E11</f>
        <v>0.083333333</v>
      </c>
      <c r="N11" s="21">
        <f>Master!F11</f>
        <v>0.1582638888888889</v>
      </c>
      <c r="O11" s="14">
        <f t="shared" si="8"/>
        <v>16.929932150837516</v>
      </c>
    </row>
    <row r="12" spans="1:15" ht="15">
      <c r="A12" s="24">
        <v>13</v>
      </c>
      <c r="B12" s="20">
        <f>Master!A12</f>
        <v>8</v>
      </c>
      <c r="C12" s="23" t="str">
        <f>Master!B12</f>
        <v>North Leeds runners</v>
      </c>
      <c r="D12" s="37">
        <f t="shared" si="9"/>
        <v>0.058402777777777776</v>
      </c>
      <c r="E12" s="37">
        <f t="shared" si="1"/>
        <v>0.13241898148148148</v>
      </c>
      <c r="F12" s="69" t="str">
        <f t="shared" si="6"/>
        <v>+</v>
      </c>
      <c r="G12" s="73">
        <f t="shared" si="2"/>
        <v>0.010047837942675858</v>
      </c>
      <c r="H12" s="20">
        <v>23</v>
      </c>
      <c r="I12" s="86">
        <f t="shared" si="3"/>
        <v>0.010047837942675858</v>
      </c>
      <c r="J12" s="37">
        <f t="shared" si="7"/>
        <v>0.06845061572045363</v>
      </c>
      <c r="K12" s="37">
        <v>0.40431712962929633</v>
      </c>
      <c r="L12" s="37">
        <f>'LEG 1 TIMES'!E12</f>
        <v>0.07401620370370371</v>
      </c>
      <c r="M12" s="27">
        <f>Master!E12</f>
        <v>0.07401620370370371</v>
      </c>
      <c r="N12" s="21">
        <f>Master!F12</f>
        <v>0.13241898148148148</v>
      </c>
      <c r="O12" s="14">
        <f t="shared" si="8"/>
        <v>16.929932150837516</v>
      </c>
    </row>
    <row r="13" spans="1:15" ht="15">
      <c r="A13" s="24">
        <v>12</v>
      </c>
      <c r="B13" s="20">
        <f>Master!A13</f>
        <v>9</v>
      </c>
      <c r="C13" s="23" t="str">
        <f>Master!B13</f>
        <v>Wakefield Harriers Vets</v>
      </c>
      <c r="D13" s="37">
        <f t="shared" si="9"/>
        <v>0.05788194444444444</v>
      </c>
      <c r="E13" s="37">
        <f t="shared" si="1"/>
        <v>0.11869212962962962</v>
      </c>
      <c r="F13" s="69" t="str">
        <f t="shared" si="4"/>
        <v>-</v>
      </c>
      <c r="G13" s="73">
        <f t="shared" si="2"/>
        <v>0.0046173211046045964</v>
      </c>
      <c r="H13" s="20">
        <v>10</v>
      </c>
      <c r="I13" s="86">
        <f t="shared" si="3"/>
        <v>-0.0046173211046045964</v>
      </c>
      <c r="J13" s="37">
        <f t="shared" si="5"/>
        <v>0.05326462333983984</v>
      </c>
      <c r="K13" s="37">
        <v>0.31461805555555555</v>
      </c>
      <c r="L13" s="37">
        <f>'LEG 1 TIMES'!E13</f>
        <v>0.06081018518518518</v>
      </c>
      <c r="M13" s="27">
        <f>Master!E13</f>
        <v>0.06081018518518518</v>
      </c>
      <c r="N13" s="21">
        <f>Master!F13</f>
        <v>0.11869212962962962</v>
      </c>
      <c r="O13" s="14">
        <f aca="true" t="shared" si="10" ref="O13:O38">O12</f>
        <v>16.929932150837516</v>
      </c>
    </row>
    <row r="14" spans="1:15" ht="15">
      <c r="A14" s="24">
        <v>7</v>
      </c>
      <c r="B14" s="20">
        <f>Master!A14</f>
        <v>10</v>
      </c>
      <c r="C14" s="23" t="str">
        <f>Master!B14</f>
        <v>Pudsey Pacers 'A'</v>
      </c>
      <c r="D14" s="37">
        <f t="shared" si="9"/>
        <v>0.054768518518518515</v>
      </c>
      <c r="E14" s="37">
        <f t="shared" si="1"/>
        <v>0.11315972222222222</v>
      </c>
      <c r="F14" s="69" t="str">
        <f t="shared" si="4"/>
        <v>-</v>
      </c>
      <c r="G14" s="73">
        <f t="shared" si="2"/>
        <v>0.002534583177676422</v>
      </c>
      <c r="H14" s="20">
        <v>6</v>
      </c>
      <c r="I14" s="86">
        <f t="shared" si="3"/>
        <v>-0.002534583177676422</v>
      </c>
      <c r="J14" s="37">
        <f t="shared" si="5"/>
        <v>0.05223393534084209</v>
      </c>
      <c r="K14" s="37">
        <v>0.3085300925925926</v>
      </c>
      <c r="L14" s="37">
        <f>'LEG 1 TIMES'!E14</f>
        <v>0.0583912037037037</v>
      </c>
      <c r="M14" s="27">
        <f>Master!E14</f>
        <v>0.0583912037037037</v>
      </c>
      <c r="N14" s="21">
        <f>Master!F14</f>
        <v>0.11315972222222222</v>
      </c>
      <c r="O14" s="14">
        <f t="shared" si="10"/>
        <v>16.929932150837516</v>
      </c>
    </row>
    <row r="15" spans="1:15" ht="15">
      <c r="A15" s="24">
        <v>34</v>
      </c>
      <c r="B15" s="20">
        <f>Master!A15</f>
        <v>11</v>
      </c>
      <c r="C15" s="23" t="str">
        <f>Master!B15</f>
        <v>Pudsey Pacers 'B'</v>
      </c>
      <c r="D15" s="37">
        <f t="shared" si="9"/>
        <v>0.0786574074074074</v>
      </c>
      <c r="E15" s="37">
        <f t="shared" si="1"/>
        <v>0.1460300925925926</v>
      </c>
      <c r="F15" s="69" t="str">
        <f t="shared" si="4"/>
        <v>-</v>
      </c>
      <c r="G15" s="73">
        <f t="shared" si="2"/>
        <v>0.010878894317478918</v>
      </c>
      <c r="H15" s="20">
        <v>32</v>
      </c>
      <c r="I15" s="86">
        <f t="shared" si="3"/>
        <v>-0.010878894317478918</v>
      </c>
      <c r="J15" s="37">
        <f t="shared" si="5"/>
        <v>0.06777851308992848</v>
      </c>
      <c r="K15" s="37">
        <v>0.4003472222218889</v>
      </c>
      <c r="L15" s="37">
        <f>'LEG 1 TIMES'!E15</f>
        <v>0.06737268518518519</v>
      </c>
      <c r="M15" s="27">
        <f>Master!E15</f>
        <v>0.06737268518518519</v>
      </c>
      <c r="N15" s="21">
        <f>Master!F15</f>
        <v>0.1460300925925926</v>
      </c>
      <c r="O15" s="14">
        <f t="shared" si="10"/>
        <v>16.929932150837516</v>
      </c>
    </row>
    <row r="16" spans="1:15" ht="15">
      <c r="A16" s="24">
        <v>23</v>
      </c>
      <c r="B16" s="20">
        <f>Master!A16</f>
        <v>12</v>
      </c>
      <c r="C16" s="23" t="str">
        <f>Master!B16</f>
        <v>Knavesmire Harriers Ladies A</v>
      </c>
      <c r="D16" s="37">
        <f t="shared" si="9"/>
        <v>0.06660879629629629</v>
      </c>
      <c r="E16" s="37">
        <f t="shared" si="1"/>
        <v>0.14037037037037037</v>
      </c>
      <c r="F16" s="69" t="str">
        <f t="shared" si="4"/>
        <v>+</v>
      </c>
      <c r="G16" s="73">
        <f t="shared" si="2"/>
        <v>0.005794096408907254</v>
      </c>
      <c r="H16" s="20">
        <v>29</v>
      </c>
      <c r="I16" s="86">
        <f t="shared" si="3"/>
        <v>0.005794096408907254</v>
      </c>
      <c r="J16" s="37">
        <f t="shared" si="5"/>
        <v>0.07240289270520354</v>
      </c>
      <c r="K16" s="37">
        <v>0.4276620370367037</v>
      </c>
      <c r="L16" s="37">
        <f>'LEG 1 TIMES'!E16</f>
        <v>0.07376157407407408</v>
      </c>
      <c r="M16" s="27">
        <f>Master!E16</f>
        <v>0.07376157407407408</v>
      </c>
      <c r="N16" s="21">
        <f>Master!F16</f>
        <v>0.14037037037037037</v>
      </c>
      <c r="O16" s="14">
        <f t="shared" si="10"/>
        <v>16.929932150837516</v>
      </c>
    </row>
    <row r="17" spans="1:15" ht="15">
      <c r="A17" s="24">
        <v>30</v>
      </c>
      <c r="B17" s="20">
        <f>Master!A17</f>
        <v>13</v>
      </c>
      <c r="C17" s="23" t="str">
        <f>Master!B17</f>
        <v>Ilkley Harriers </v>
      </c>
      <c r="D17" s="37">
        <f t="shared" si="9"/>
        <v>0.07269675925925925</v>
      </c>
      <c r="E17" s="37">
        <f t="shared" si="1"/>
        <v>0.1387037037037037</v>
      </c>
      <c r="F17" s="69" t="str">
        <f t="shared" si="4"/>
        <v>-</v>
      </c>
      <c r="G17" s="73">
        <f t="shared" si="2"/>
        <v>0.008847009359370314</v>
      </c>
      <c r="H17" s="20">
        <v>28</v>
      </c>
      <c r="I17" s="86">
        <f t="shared" si="3"/>
        <v>-0.008847009359370314</v>
      </c>
      <c r="J17" s="37">
        <f t="shared" si="5"/>
        <v>0.06384974989988894</v>
      </c>
      <c r="K17" s="37">
        <v>0.3771412037037037</v>
      </c>
      <c r="L17" s="37">
        <f>'LEG 1 TIMES'!E17</f>
        <v>0.06600694444444444</v>
      </c>
      <c r="M17" s="27">
        <f>Master!E17</f>
        <v>0.06600694444444444</v>
      </c>
      <c r="N17" s="21">
        <f>Master!F17</f>
        <v>0.1387037037037037</v>
      </c>
      <c r="O17" s="14">
        <f t="shared" si="10"/>
        <v>16.929932150837516</v>
      </c>
    </row>
    <row r="18" spans="1:15" ht="15">
      <c r="A18" s="24">
        <v>31</v>
      </c>
      <c r="B18" s="20">
        <f>Master!A18</f>
        <v>14</v>
      </c>
      <c r="C18" s="23" t="str">
        <f>Master!B18</f>
        <v>Knavesmire Harriers 'B'</v>
      </c>
      <c r="D18" s="37">
        <f t="shared" si="9"/>
        <v>0.07347222222222222</v>
      </c>
      <c r="E18" s="37">
        <f t="shared" si="1"/>
        <v>0.13170138888888888</v>
      </c>
      <c r="F18" s="69" t="str">
        <f t="shared" si="4"/>
        <v>-</v>
      </c>
      <c r="G18" s="73">
        <f t="shared" si="2"/>
        <v>0.009032667973153358</v>
      </c>
      <c r="H18" s="20">
        <v>21</v>
      </c>
      <c r="I18" s="86">
        <f t="shared" si="3"/>
        <v>-0.009032667973153358</v>
      </c>
      <c r="J18" s="37">
        <f t="shared" si="5"/>
        <v>0.06443955424906886</v>
      </c>
      <c r="K18" s="37">
        <v>0.3806249999996667</v>
      </c>
      <c r="L18" s="37">
        <f>'LEG 1 TIMES'!E18</f>
        <v>0.058229166666666665</v>
      </c>
      <c r="M18" s="27">
        <f>Master!E18</f>
        <v>0.058229166666666665</v>
      </c>
      <c r="N18" s="21">
        <f>Master!F18</f>
        <v>0.13170138888888888</v>
      </c>
      <c r="O18" s="14">
        <f t="shared" si="10"/>
        <v>16.929932150837516</v>
      </c>
    </row>
    <row r="19" spans="1:15" ht="15">
      <c r="A19" s="24">
        <v>3</v>
      </c>
      <c r="B19" s="20">
        <f>Master!A19</f>
        <v>15</v>
      </c>
      <c r="C19" s="23" t="str">
        <f>Master!B19</f>
        <v>Knavesmire Harriers 'A'</v>
      </c>
      <c r="D19" s="37">
        <f t="shared" si="9"/>
        <v>0.05180555555555554</v>
      </c>
      <c r="E19" s="37">
        <f t="shared" si="1"/>
        <v>0.10177083333333332</v>
      </c>
      <c r="F19" s="69" t="str">
        <f t="shared" si="4"/>
        <v>-</v>
      </c>
      <c r="G19" s="73">
        <f t="shared" si="2"/>
        <v>0.001678064319128994</v>
      </c>
      <c r="H19" s="20">
        <v>2</v>
      </c>
      <c r="I19" s="86">
        <f t="shared" si="3"/>
        <v>-0.001678064319128994</v>
      </c>
      <c r="J19" s="37">
        <f t="shared" si="5"/>
        <v>0.05012749123642655</v>
      </c>
      <c r="K19" s="37">
        <v>0.29608796296296297</v>
      </c>
      <c r="L19" s="37">
        <f>'LEG 1 TIMES'!E19</f>
        <v>0.04996527777777778</v>
      </c>
      <c r="M19" s="27">
        <f>Master!E19</f>
        <v>0.04996527777777778</v>
      </c>
      <c r="N19" s="21">
        <f>Master!F19</f>
        <v>0.10177083333333332</v>
      </c>
      <c r="O19" s="14">
        <f t="shared" si="10"/>
        <v>16.929932150837516</v>
      </c>
    </row>
    <row r="20" spans="1:15" ht="15">
      <c r="A20" s="24">
        <v>6</v>
      </c>
      <c r="B20" s="20">
        <f>Master!A20</f>
        <v>16</v>
      </c>
      <c r="C20" s="23" t="str">
        <f>Master!B20</f>
        <v>Cameron Rothwell A</v>
      </c>
      <c r="D20" s="37">
        <f t="shared" si="9"/>
        <v>0.053703703703703705</v>
      </c>
      <c r="E20" s="37">
        <f t="shared" si="1"/>
        <v>0.10643518518518519</v>
      </c>
      <c r="F20" s="69" t="str">
        <f t="shared" si="4"/>
        <v>-</v>
      </c>
      <c r="G20" s="73">
        <f t="shared" si="2"/>
        <v>0.001448214051095506</v>
      </c>
      <c r="H20" s="20">
        <v>3</v>
      </c>
      <c r="I20" s="86">
        <f t="shared" si="3"/>
        <v>-0.001448214051095506</v>
      </c>
      <c r="J20" s="37">
        <f t="shared" si="5"/>
        <v>0.0522554896526082</v>
      </c>
      <c r="K20" s="37">
        <v>0.3086574074074074</v>
      </c>
      <c r="L20" s="37">
        <f>'LEG 1 TIMES'!E20</f>
        <v>0.05273148148148148</v>
      </c>
      <c r="M20" s="27">
        <f>Master!E20</f>
        <v>0.05273148148148148</v>
      </c>
      <c r="N20" s="21">
        <f>Master!F20</f>
        <v>0.10643518518518519</v>
      </c>
      <c r="O20" s="14">
        <f t="shared" si="10"/>
        <v>16.929932150837516</v>
      </c>
    </row>
    <row r="21" spans="1:15" ht="15">
      <c r="A21" s="24">
        <v>33</v>
      </c>
      <c r="B21" s="20">
        <f>Master!A21</f>
        <v>17</v>
      </c>
      <c r="C21" s="23" t="str">
        <f>Master!B21</f>
        <v>Cameron Rothwell B</v>
      </c>
      <c r="D21" s="37">
        <f t="shared" si="9"/>
        <v>0.07511574074074075</v>
      </c>
      <c r="E21" s="37">
        <f t="shared" si="1"/>
        <v>0.13864583333333333</v>
      </c>
      <c r="F21" s="69" t="str">
        <f t="shared" si="4"/>
        <v>-</v>
      </c>
      <c r="G21" s="73">
        <f t="shared" si="2"/>
        <v>0.006482893111719068</v>
      </c>
      <c r="H21" s="20">
        <v>27</v>
      </c>
      <c r="I21" s="86">
        <f t="shared" si="3"/>
        <v>-0.006482893111719068</v>
      </c>
      <c r="J21" s="37">
        <f t="shared" si="5"/>
        <v>0.06863284762902168</v>
      </c>
      <c r="K21" s="37">
        <v>0.4053935185181852</v>
      </c>
      <c r="L21" s="37">
        <f>'LEG 1 TIMES'!E21</f>
        <v>0.06353009259259258</v>
      </c>
      <c r="M21" s="27">
        <f>Master!E21</f>
        <v>0.06353009259259258</v>
      </c>
      <c r="N21" s="21">
        <f>Master!F21</f>
        <v>0.13864583333333333</v>
      </c>
      <c r="O21" s="14">
        <f t="shared" si="10"/>
        <v>16.929932150837516</v>
      </c>
    </row>
    <row r="22" spans="1:15" ht="15">
      <c r="A22" s="24">
        <v>29</v>
      </c>
      <c r="B22" s="20">
        <f>Master!A22</f>
        <v>18</v>
      </c>
      <c r="C22" s="23" t="str">
        <f>Master!B22</f>
        <v>Ackworth R.R. 'A'</v>
      </c>
      <c r="D22" s="37">
        <f t="shared" si="9"/>
        <v>0.07222222222222223</v>
      </c>
      <c r="E22" s="37">
        <f t="shared" si="1"/>
        <v>0.14881944444444445</v>
      </c>
      <c r="F22" s="69" t="str">
        <f t="shared" si="4"/>
        <v>-</v>
      </c>
      <c r="G22" s="73">
        <f t="shared" si="2"/>
        <v>0.0007873140636059373</v>
      </c>
      <c r="H22" s="20">
        <v>33</v>
      </c>
      <c r="I22" s="86">
        <f t="shared" si="3"/>
        <v>-0.0007873140636059373</v>
      </c>
      <c r="J22" s="37">
        <f t="shared" si="5"/>
        <v>0.07143490815861629</v>
      </c>
      <c r="K22" s="37">
        <v>0.421944444444111</v>
      </c>
      <c r="L22" s="37">
        <f>'LEG 1 TIMES'!E22</f>
        <v>0.07659722222222222</v>
      </c>
      <c r="M22" s="27">
        <f>Master!E22</f>
        <v>0.07659722222222222</v>
      </c>
      <c r="N22" s="21">
        <f>Master!F22</f>
        <v>0.14881944444444445</v>
      </c>
      <c r="O22" s="14">
        <f t="shared" si="10"/>
        <v>16.929932150837516</v>
      </c>
    </row>
    <row r="23" spans="1:15" ht="15">
      <c r="A23" s="24">
        <v>10</v>
      </c>
      <c r="B23" s="20">
        <f>Master!A23</f>
        <v>19</v>
      </c>
      <c r="C23" s="23" t="str">
        <f>Master!B23</f>
        <v>St Bedes 'A'</v>
      </c>
      <c r="D23" s="37">
        <f t="shared" si="9"/>
        <v>0.05694444444444444</v>
      </c>
      <c r="E23" s="37">
        <f t="shared" si="1"/>
        <v>0.11907407407407407</v>
      </c>
      <c r="F23" s="69" t="str">
        <f t="shared" si="4"/>
        <v>-</v>
      </c>
      <c r="G23" s="73">
        <f t="shared" si="2"/>
        <v>0.001994665821072175</v>
      </c>
      <c r="H23" s="20">
        <v>13</v>
      </c>
      <c r="I23" s="86">
        <f t="shared" si="3"/>
        <v>-0.001994665821072175</v>
      </c>
      <c r="J23" s="37">
        <f t="shared" si="5"/>
        <v>0.05494977862337227</v>
      </c>
      <c r="K23" s="37">
        <v>0.32457175925925924</v>
      </c>
      <c r="L23" s="37">
        <f>'LEG 1 TIMES'!E23</f>
        <v>0.062129629629629625</v>
      </c>
      <c r="M23" s="27">
        <f>Master!E23</f>
        <v>0.062129629629629625</v>
      </c>
      <c r="N23" s="21">
        <f>Master!F23</f>
        <v>0.11907407407407407</v>
      </c>
      <c r="O23" s="14">
        <f t="shared" si="10"/>
        <v>16.929932150837516</v>
      </c>
    </row>
    <row r="24" spans="1:15" ht="15">
      <c r="A24" s="24">
        <v>27</v>
      </c>
      <c r="B24" s="20">
        <f>Master!A24</f>
        <v>20</v>
      </c>
      <c r="C24" s="23" t="str">
        <f>Master!B24</f>
        <v>St Bedes 'B'</v>
      </c>
      <c r="D24" s="37">
        <f t="shared" si="9"/>
        <v>0.06983796296296298</v>
      </c>
      <c r="E24" s="37">
        <f t="shared" si="1"/>
        <v>0.1335763888888889</v>
      </c>
      <c r="F24" s="69" t="str">
        <f t="shared" si="4"/>
        <v>-</v>
      </c>
      <c r="G24" s="73">
        <f t="shared" si="2"/>
        <v>0.0025689154238698747</v>
      </c>
      <c r="H24" s="20">
        <v>24</v>
      </c>
      <c r="I24" s="86">
        <f t="shared" si="3"/>
        <v>-0.0025689154238698747</v>
      </c>
      <c r="J24" s="37">
        <f t="shared" si="5"/>
        <v>0.0672690475390931</v>
      </c>
      <c r="K24" s="37">
        <v>0.3973379629626297</v>
      </c>
      <c r="L24" s="37">
        <f>'LEG 1 TIMES'!E24</f>
        <v>0.06373842592592592</v>
      </c>
      <c r="M24" s="27">
        <f>Master!E24</f>
        <v>0.06373842592592592</v>
      </c>
      <c r="N24" s="21">
        <f>Master!F24</f>
        <v>0.1335763888888889</v>
      </c>
      <c r="O24" s="14">
        <f t="shared" si="10"/>
        <v>16.929932150837516</v>
      </c>
    </row>
    <row r="25" spans="1:15" ht="15">
      <c r="A25" s="24">
        <v>4</v>
      </c>
      <c r="B25" s="20">
        <f>Master!A25</f>
        <v>21</v>
      </c>
      <c r="C25" s="23" t="str">
        <f>Master!B25</f>
        <v>Valley Striders 'A'</v>
      </c>
      <c r="D25" s="37">
        <f t="shared" si="0"/>
        <v>0.05328703703703702</v>
      </c>
      <c r="E25" s="37">
        <f t="shared" si="1"/>
        <v>0.10835648148148147</v>
      </c>
      <c r="F25" s="69" t="str">
        <f t="shared" si="4"/>
        <v>-</v>
      </c>
      <c r="G25" s="73">
        <f t="shared" si="2"/>
        <v>0.002675553527316861</v>
      </c>
      <c r="H25" s="20">
        <v>4</v>
      </c>
      <c r="I25" s="86">
        <f t="shared" si="3"/>
        <v>-0.002675553527316861</v>
      </c>
      <c r="J25" s="37">
        <f t="shared" si="5"/>
        <v>0.05061148350972016</v>
      </c>
      <c r="K25" s="37">
        <v>0.29894675925925923</v>
      </c>
      <c r="L25" s="37">
        <f>'LEG 1 TIMES'!E25</f>
        <v>0.05506944444444445</v>
      </c>
      <c r="M25" s="27">
        <f>Master!E25</f>
        <v>0.05506944444444445</v>
      </c>
      <c r="N25" s="21">
        <f>Master!F25</f>
        <v>0.10835648148148147</v>
      </c>
      <c r="O25" s="14">
        <f t="shared" si="10"/>
        <v>16.929932150837516</v>
      </c>
    </row>
    <row r="26" spans="1:15" ht="15">
      <c r="A26" s="24">
        <v>16</v>
      </c>
      <c r="B26" s="20">
        <f>Master!A26</f>
        <v>22</v>
      </c>
      <c r="C26" s="23" t="str">
        <f>Master!B26</f>
        <v>Valley Striders  Vets</v>
      </c>
      <c r="D26" s="37">
        <f t="shared" si="0"/>
        <v>0.05885416666666667</v>
      </c>
      <c r="E26" s="37">
        <f t="shared" si="1"/>
        <v>0.12038194444444444</v>
      </c>
      <c r="F26" s="69" t="str">
        <f t="shared" si="4"/>
        <v>-</v>
      </c>
      <c r="G26" s="73">
        <f t="shared" si="2"/>
        <v>0.00034204815322232823</v>
      </c>
      <c r="H26" s="20">
        <v>14</v>
      </c>
      <c r="I26" s="86">
        <f t="shared" si="3"/>
        <v>-0.00034204815322232823</v>
      </c>
      <c r="J26" s="37">
        <f t="shared" si="5"/>
        <v>0.058512118513444344</v>
      </c>
      <c r="K26" s="37">
        <v>0.345613425925926</v>
      </c>
      <c r="L26" s="37">
        <f>'LEG 1 TIMES'!E26</f>
        <v>0.06152777777777777</v>
      </c>
      <c r="M26" s="27">
        <f>Master!E26</f>
        <v>0.06152777777777777</v>
      </c>
      <c r="N26" s="21">
        <f>Master!F26</f>
        <v>0.12038194444444444</v>
      </c>
      <c r="O26" s="14">
        <f t="shared" si="10"/>
        <v>16.929932150837516</v>
      </c>
    </row>
    <row r="27" spans="1:15" ht="15">
      <c r="A27" s="24">
        <v>26</v>
      </c>
      <c r="B27" s="20">
        <f>Master!A27</f>
        <v>23</v>
      </c>
      <c r="C27" s="23" t="str">
        <f>Master!B27</f>
        <v>Valley Striders Ladies</v>
      </c>
      <c r="D27" s="37">
        <f t="shared" si="0"/>
        <v>0.06898148148148148</v>
      </c>
      <c r="E27" s="37">
        <f t="shared" si="1"/>
        <v>0.12255787037037036</v>
      </c>
      <c r="F27" s="69" t="str">
        <f t="shared" si="4"/>
        <v>-</v>
      </c>
      <c r="G27" s="73">
        <f t="shared" si="2"/>
        <v>0.009223131851378283</v>
      </c>
      <c r="H27" s="20">
        <v>15</v>
      </c>
      <c r="I27" s="86">
        <f t="shared" si="3"/>
        <v>-0.009223131851378283</v>
      </c>
      <c r="J27" s="37">
        <f t="shared" si="5"/>
        <v>0.059758349630103194</v>
      </c>
      <c r="K27" s="37">
        <v>0.35297453703703696</v>
      </c>
      <c r="L27" s="37">
        <f>'LEG 1 TIMES'!E27</f>
        <v>0.05357638888888889</v>
      </c>
      <c r="M27" s="27">
        <f>Master!E27</f>
        <v>0.05357638888888889</v>
      </c>
      <c r="N27" s="21">
        <f>Master!F27</f>
        <v>0.12255787037037037</v>
      </c>
      <c r="O27" s="14">
        <f t="shared" si="10"/>
        <v>16.929932150837516</v>
      </c>
    </row>
    <row r="28" spans="1:15" ht="15">
      <c r="A28" s="24">
        <v>15</v>
      </c>
      <c r="B28" s="20">
        <f>Master!A28</f>
        <v>24</v>
      </c>
      <c r="C28" s="23" t="str">
        <f>Master!B28</f>
        <v>Valley Striders D</v>
      </c>
      <c r="D28" s="37">
        <f t="shared" si="0"/>
        <v>0.05879629629629629</v>
      </c>
      <c r="E28" s="37">
        <f t="shared" si="1"/>
        <v>0.12354166666666666</v>
      </c>
      <c r="F28" s="69" t="str">
        <f>IF(I28&lt;0,"-","+")</f>
        <v>+</v>
      </c>
      <c r="G28" s="73">
        <f t="shared" si="2"/>
        <v>0.0037268836885328144</v>
      </c>
      <c r="H28" s="20">
        <v>16</v>
      </c>
      <c r="I28" s="86">
        <f t="shared" si="3"/>
        <v>0.0037268836885328144</v>
      </c>
      <c r="J28" s="37">
        <f>K28*O28/100</f>
        <v>0.0625231799848291</v>
      </c>
      <c r="K28" s="37">
        <v>0.36930555555555555</v>
      </c>
      <c r="L28" s="37">
        <f>'LEG 1 TIMES'!E28</f>
        <v>0.06474537037037037</v>
      </c>
      <c r="M28" s="27">
        <f>Master!E28</f>
        <v>0.06474537037037037</v>
      </c>
      <c r="N28" s="21">
        <f>Master!F28</f>
        <v>0.12354166666666666</v>
      </c>
      <c r="O28" s="14">
        <f t="shared" si="10"/>
        <v>16.929932150837516</v>
      </c>
    </row>
    <row r="29" spans="1:15" ht="15">
      <c r="A29" s="24">
        <v>18</v>
      </c>
      <c r="B29" s="20">
        <f>Master!A29</f>
        <v>25</v>
      </c>
      <c r="C29" s="23" t="str">
        <f>Master!B29</f>
        <v>Fellandale</v>
      </c>
      <c r="D29" s="37">
        <f t="shared" si="0"/>
        <v>0.060590277777777785</v>
      </c>
      <c r="E29" s="37">
        <f t="shared" si="1"/>
        <v>0.1350925925925926</v>
      </c>
      <c r="F29" s="69" t="str">
        <f t="shared" si="4"/>
        <v>+</v>
      </c>
      <c r="G29" s="73">
        <f t="shared" si="2"/>
        <v>0.001958375484536659</v>
      </c>
      <c r="H29" s="20">
        <v>26</v>
      </c>
      <c r="I29" s="86">
        <f t="shared" si="3"/>
        <v>0.001958375484536659</v>
      </c>
      <c r="J29" s="37">
        <f t="shared" si="5"/>
        <v>0.06254865326231444</v>
      </c>
      <c r="K29" s="37">
        <v>0.3694560185181852</v>
      </c>
      <c r="L29" s="37">
        <f>'LEG 1 TIMES'!E29</f>
        <v>0.07450231481481481</v>
      </c>
      <c r="M29" s="27">
        <f>Master!E29</f>
        <v>0.07450231481481481</v>
      </c>
      <c r="N29" s="21">
        <f>Master!F29</f>
        <v>0.1350925925925926</v>
      </c>
      <c r="O29" s="14">
        <f t="shared" si="10"/>
        <v>16.929932150837516</v>
      </c>
    </row>
    <row r="30" spans="1:15" ht="15">
      <c r="A30" s="24">
        <v>9</v>
      </c>
      <c r="B30" s="20">
        <f>Master!A30</f>
        <v>26</v>
      </c>
      <c r="C30" s="23" t="str">
        <f>Master!B30</f>
        <v>Kirkstall Harriers 'A'</v>
      </c>
      <c r="D30" s="37">
        <f t="shared" si="0"/>
        <v>0.05665509259259258</v>
      </c>
      <c r="E30" s="37">
        <f t="shared" si="1"/>
        <v>0.11752314814814814</v>
      </c>
      <c r="F30" s="69" t="str">
        <f t="shared" si="4"/>
        <v>+</v>
      </c>
      <c r="G30" s="73">
        <f t="shared" si="2"/>
        <v>0.0010360025908516465</v>
      </c>
      <c r="H30" s="20">
        <v>9</v>
      </c>
      <c r="I30" s="86">
        <f t="shared" si="3"/>
        <v>0.0010360025908516465</v>
      </c>
      <c r="J30" s="37">
        <f t="shared" si="5"/>
        <v>0.05769109518344423</v>
      </c>
      <c r="K30" s="37">
        <v>0.34076388888888887</v>
      </c>
      <c r="L30" s="37">
        <f>'LEG 1 TIMES'!E30</f>
        <v>0.06086805555555556</v>
      </c>
      <c r="M30" s="27">
        <f>Master!E30</f>
        <v>0.06086805555555556</v>
      </c>
      <c r="N30" s="21">
        <f>Master!F30</f>
        <v>0.11752314814814814</v>
      </c>
      <c r="O30" s="14">
        <f t="shared" si="10"/>
        <v>16.929932150837516</v>
      </c>
    </row>
    <row r="31" spans="1:15" ht="15">
      <c r="A31" s="24">
        <v>24</v>
      </c>
      <c r="B31" s="20">
        <f>Master!A31</f>
        <v>27</v>
      </c>
      <c r="C31" s="23" t="str">
        <f>Master!B31</f>
        <v>Kirkstall Harriers Ladies</v>
      </c>
      <c r="D31" s="37">
        <f t="shared" si="0"/>
        <v>0.06788194444444445</v>
      </c>
      <c r="E31" s="37">
        <f t="shared" si="1"/>
        <v>0.14276620370370371</v>
      </c>
      <c r="F31" s="69" t="str">
        <f t="shared" si="4"/>
        <v>+</v>
      </c>
      <c r="G31" s="73">
        <f t="shared" si="2"/>
        <v>0.0009703652680140146</v>
      </c>
      <c r="H31" s="20">
        <v>30</v>
      </c>
      <c r="I31" s="86">
        <f t="shared" si="3"/>
        <v>0.0009703652680140146</v>
      </c>
      <c r="J31" s="37">
        <f t="shared" si="5"/>
        <v>0.06885230971245847</v>
      </c>
      <c r="K31" s="37">
        <v>0.4066898148144815</v>
      </c>
      <c r="L31" s="37">
        <f>'LEG 1 TIMES'!E31</f>
        <v>0.07488425925925926</v>
      </c>
      <c r="M31" s="27">
        <f>Master!E31</f>
        <v>0.07488425925925926</v>
      </c>
      <c r="N31" s="21">
        <f>Master!F31</f>
        <v>0.14276620370370371</v>
      </c>
      <c r="O31" s="14">
        <f t="shared" si="10"/>
        <v>16.929932150837516</v>
      </c>
    </row>
    <row r="32" spans="1:15" ht="15">
      <c r="A32" s="24">
        <v>14</v>
      </c>
      <c r="B32" s="20">
        <f>Master!A32</f>
        <v>28</v>
      </c>
      <c r="C32" s="23" t="str">
        <f>Master!B32</f>
        <v>Wakefield Harriers B</v>
      </c>
      <c r="D32" s="37">
        <f t="shared" si="0"/>
        <v>0.05854166666666665</v>
      </c>
      <c r="E32" s="37">
        <f t="shared" si="1"/>
        <v>0.1132523148148148</v>
      </c>
      <c r="F32" s="69" t="str">
        <f t="shared" si="4"/>
        <v>-</v>
      </c>
      <c r="G32" s="73">
        <f t="shared" si="2"/>
        <v>0.00016083350670682145</v>
      </c>
      <c r="H32" s="20">
        <v>7</v>
      </c>
      <c r="I32" s="86">
        <f t="shared" si="3"/>
        <v>-0.00016083350670682145</v>
      </c>
      <c r="J32" s="37">
        <f t="shared" si="5"/>
        <v>0.05838083315995983</v>
      </c>
      <c r="K32" s="37">
        <v>0.344837962962963</v>
      </c>
      <c r="L32" s="37">
        <f>'LEG 1 TIMES'!E32</f>
        <v>0.054710648148148154</v>
      </c>
      <c r="M32" s="27">
        <f>Master!E32</f>
        <v>0.054710648148148154</v>
      </c>
      <c r="N32" s="21">
        <f>Master!F32</f>
        <v>0.1132523148148148</v>
      </c>
      <c r="O32" s="14">
        <f t="shared" si="10"/>
        <v>16.929932150837516</v>
      </c>
    </row>
    <row r="33" spans="1:15" ht="15">
      <c r="A33" s="24">
        <v>8</v>
      </c>
      <c r="B33" s="20">
        <f>Master!A33</f>
        <v>29</v>
      </c>
      <c r="C33" s="23" t="str">
        <f>Master!B33</f>
        <v>Horsforth Harriers 'A'</v>
      </c>
      <c r="D33" s="37">
        <f t="shared" si="0"/>
        <v>0.05491898148148148</v>
      </c>
      <c r="E33" s="37">
        <f t="shared" si="1"/>
        <v>0.11116898148148148</v>
      </c>
      <c r="F33" s="69" t="str">
        <f t="shared" si="4"/>
        <v>-</v>
      </c>
      <c r="G33" s="73">
        <f t="shared" si="2"/>
        <v>0.004213442793145547</v>
      </c>
      <c r="H33" s="20">
        <v>5</v>
      </c>
      <c r="I33" s="86">
        <f t="shared" si="3"/>
        <v>-0.004213442793145547</v>
      </c>
      <c r="J33" s="37">
        <f t="shared" si="5"/>
        <v>0.05070553868833593</v>
      </c>
      <c r="K33" s="37">
        <v>0.2995023148148148</v>
      </c>
      <c r="L33" s="37">
        <f>'LEG 1 TIMES'!E33</f>
        <v>0.05625</v>
      </c>
      <c r="M33" s="27">
        <f>Master!E33</f>
        <v>0.05625</v>
      </c>
      <c r="N33" s="21">
        <f>Master!F33</f>
        <v>0.11116898148148148</v>
      </c>
      <c r="O33" s="14">
        <f t="shared" si="10"/>
        <v>16.929932150837516</v>
      </c>
    </row>
    <row r="34" spans="1:15" ht="15">
      <c r="A34" s="24">
        <v>21</v>
      </c>
      <c r="B34" s="20">
        <f>Master!A34</f>
        <v>30</v>
      </c>
      <c r="C34" s="23" t="str">
        <f>Master!B34</f>
        <v>Horsforth Harriers Vets</v>
      </c>
      <c r="D34" s="37">
        <f t="shared" si="0"/>
        <v>0.06605324074074073</v>
      </c>
      <c r="E34" s="37">
        <f t="shared" si="1"/>
        <v>0.13001157407407407</v>
      </c>
      <c r="F34" s="69" t="str">
        <f t="shared" si="4"/>
        <v>-</v>
      </c>
      <c r="G34" s="73">
        <f t="shared" si="2"/>
        <v>0.004458855644742292</v>
      </c>
      <c r="H34" s="20">
        <v>19</v>
      </c>
      <c r="I34" s="86">
        <f t="shared" si="3"/>
        <v>-0.004458855644742292</v>
      </c>
      <c r="J34" s="37">
        <f t="shared" si="5"/>
        <v>0.06159438509599844</v>
      </c>
      <c r="K34" s="37">
        <v>0.3638194444444445</v>
      </c>
      <c r="L34" s="37">
        <f>'LEG 1 TIMES'!E34</f>
        <v>0.06395833333333334</v>
      </c>
      <c r="M34" s="27">
        <f>Master!E34</f>
        <v>0.06395833333333334</v>
      </c>
      <c r="N34" s="21">
        <f>Master!F34</f>
        <v>0.13001157407407407</v>
      </c>
      <c r="O34" s="14">
        <f t="shared" si="10"/>
        <v>16.929932150837516</v>
      </c>
    </row>
    <row r="35" spans="1:15" ht="15">
      <c r="A35" s="24">
        <v>22</v>
      </c>
      <c r="B35" s="20">
        <f>Master!A35</f>
        <v>31</v>
      </c>
      <c r="C35" s="23" t="str">
        <f>Master!B35</f>
        <v>Horsforth Harriers Ladies</v>
      </c>
      <c r="D35" s="37">
        <f t="shared" si="0"/>
        <v>0.06622685185185187</v>
      </c>
      <c r="E35" s="37">
        <f t="shared" si="1"/>
        <v>0.12644675925925927</v>
      </c>
      <c r="F35" s="69" t="str">
        <f t="shared" si="4"/>
        <v>-</v>
      </c>
      <c r="G35" s="73">
        <f t="shared" si="2"/>
        <v>0.007665746266211831</v>
      </c>
      <c r="H35" s="20">
        <v>17</v>
      </c>
      <c r="I35" s="86">
        <f t="shared" si="3"/>
        <v>-0.007665746266211831</v>
      </c>
      <c r="J35" s="37">
        <f t="shared" si="5"/>
        <v>0.05856110558564004</v>
      </c>
      <c r="K35" s="37">
        <v>0.3459027777777777</v>
      </c>
      <c r="L35" s="37">
        <f>'LEG 1 TIMES'!E35</f>
        <v>0.0602199074074074</v>
      </c>
      <c r="M35" s="27">
        <f>Master!E35</f>
        <v>0.0602199074074074</v>
      </c>
      <c r="N35" s="21">
        <f>Master!F35</f>
        <v>0.12644675925925927</v>
      </c>
      <c r="O35" s="14">
        <f t="shared" si="10"/>
        <v>16.929932150837516</v>
      </c>
    </row>
    <row r="36" spans="1:15" ht="15">
      <c r="A36" s="24">
        <v>19</v>
      </c>
      <c r="B36" s="20">
        <f>Master!A36</f>
        <v>32</v>
      </c>
      <c r="C36" s="23" t="str">
        <f>Master!B36</f>
        <v>Kippax Harriers </v>
      </c>
      <c r="D36" s="37">
        <f t="shared" si="0"/>
        <v>0.06223379629629629</v>
      </c>
      <c r="E36" s="37">
        <f t="shared" si="1"/>
        <v>0.12689814814814815</v>
      </c>
      <c r="F36" s="69" t="str">
        <f t="shared" si="4"/>
        <v>-</v>
      </c>
      <c r="G36" s="73">
        <f t="shared" si="2"/>
        <v>0.0031710630913721685</v>
      </c>
      <c r="H36" s="20">
        <v>18</v>
      </c>
      <c r="I36" s="86">
        <f t="shared" si="3"/>
        <v>-0.0031710630913721685</v>
      </c>
      <c r="J36" s="37">
        <f t="shared" si="5"/>
        <v>0.05906273320492412</v>
      </c>
      <c r="K36" s="37">
        <v>0.3488657407407407</v>
      </c>
      <c r="L36" s="37">
        <f>'LEG 1 TIMES'!E36</f>
        <v>0.06466435185185186</v>
      </c>
      <c r="M36" s="27">
        <f>Master!E36</f>
        <v>0.06466435185185186</v>
      </c>
      <c r="N36" s="21">
        <f>Master!F36</f>
        <v>0.12689814814814815</v>
      </c>
      <c r="O36" s="14">
        <f t="shared" si="10"/>
        <v>16.929932150837516</v>
      </c>
    </row>
    <row r="37" spans="1:15" ht="15">
      <c r="A37" s="24">
        <v>28</v>
      </c>
      <c r="B37" s="20">
        <f>Master!A37</f>
        <v>33</v>
      </c>
      <c r="C37" s="23" t="str">
        <f>Master!B37</f>
        <v>Kippax Harriers Ladies</v>
      </c>
      <c r="D37" s="37">
        <f t="shared" si="0"/>
        <v>0.07212962962962963</v>
      </c>
      <c r="E37" s="37">
        <f t="shared" si="1"/>
        <v>0.13399305555555555</v>
      </c>
      <c r="F37" s="69" t="str">
        <f t="shared" si="4"/>
        <v>-</v>
      </c>
      <c r="G37" s="73">
        <f t="shared" si="2"/>
        <v>0.0012159439191756771</v>
      </c>
      <c r="H37" s="20">
        <v>25</v>
      </c>
      <c r="I37" s="86">
        <f t="shared" si="3"/>
        <v>-0.0012159439191756771</v>
      </c>
      <c r="J37" s="37">
        <f t="shared" si="5"/>
        <v>0.07091368571045395</v>
      </c>
      <c r="K37" s="37">
        <v>0.41886574074040744</v>
      </c>
      <c r="L37" s="37">
        <f>'LEG 1 TIMES'!E37</f>
        <v>0.061863425925925926</v>
      </c>
      <c r="M37" s="27">
        <f>Master!E37</f>
        <v>0.061863425925925926</v>
      </c>
      <c r="N37" s="21">
        <f>Master!F37</f>
        <v>0.13399305555555555</v>
      </c>
      <c r="O37" s="14">
        <f t="shared" si="10"/>
        <v>16.929932150837516</v>
      </c>
    </row>
    <row r="38" spans="1:15" ht="15">
      <c r="A38" s="24">
        <v>2</v>
      </c>
      <c r="B38" s="20">
        <f>Master!A38</f>
        <v>34</v>
      </c>
      <c r="C38" s="23" t="str">
        <f>Master!B38</f>
        <v>Woodkirk Striders</v>
      </c>
      <c r="D38" s="37">
        <f t="shared" si="0"/>
        <v>0.05031249999999998</v>
      </c>
      <c r="E38" s="37">
        <f t="shared" si="1"/>
        <v>0.11903935185185184</v>
      </c>
      <c r="F38" s="69" t="str">
        <f t="shared" si="4"/>
        <v>+</v>
      </c>
      <c r="G38" s="73">
        <f t="shared" si="2"/>
        <v>0.007135619305353516</v>
      </c>
      <c r="H38" s="20">
        <v>12</v>
      </c>
      <c r="I38" s="86">
        <f t="shared" si="3"/>
        <v>0.007135619305353516</v>
      </c>
      <c r="J38" s="37">
        <f t="shared" si="5"/>
        <v>0.0574481193053535</v>
      </c>
      <c r="K38" s="37">
        <v>0.33932870370370366</v>
      </c>
      <c r="L38" s="37">
        <f>'LEG 1 TIMES'!E38</f>
        <v>0.06872685185185186</v>
      </c>
      <c r="M38" s="27">
        <f>Master!E38</f>
        <v>0.06872685185185186</v>
      </c>
      <c r="N38" s="21">
        <f>Master!F38</f>
        <v>0.11903935185185184</v>
      </c>
      <c r="O38" s="14">
        <f t="shared" si="10"/>
        <v>16.929932150837516</v>
      </c>
    </row>
    <row r="39" spans="2:14" ht="15">
      <c r="B39" s="20"/>
      <c r="C39" s="23"/>
      <c r="D39" s="37"/>
      <c r="E39" s="37"/>
      <c r="F39" s="69"/>
      <c r="G39" s="73"/>
      <c r="I39" s="86"/>
      <c r="J39" s="37"/>
      <c r="K39" s="37"/>
      <c r="L39" s="37"/>
      <c r="M39" s="27"/>
      <c r="N39" s="21"/>
    </row>
    <row r="40" spans="2:14" ht="15">
      <c r="B40" s="20"/>
      <c r="C40" s="23"/>
      <c r="D40" s="37"/>
      <c r="E40" s="37"/>
      <c r="F40" s="69"/>
      <c r="G40" s="73"/>
      <c r="I40" s="86"/>
      <c r="J40" s="37"/>
      <c r="K40" s="37"/>
      <c r="L40" s="37"/>
      <c r="M40" s="27"/>
      <c r="N40" s="21"/>
    </row>
    <row r="41" spans="3:4" ht="15">
      <c r="C41" s="14" t="s">
        <v>31</v>
      </c>
      <c r="D41" s="27">
        <f>SUM(D5:D38)</f>
        <v>2.137627315148148</v>
      </c>
    </row>
    <row r="42" spans="3:4" ht="15">
      <c r="C42" s="85" t="s">
        <v>66</v>
      </c>
      <c r="D42" s="27">
        <f>AVERAGE(D4:D38)</f>
        <v>0.06304365080317462</v>
      </c>
    </row>
    <row r="43" ht="15">
      <c r="D43" s="14"/>
    </row>
    <row r="45" ht="15">
      <c r="L45" s="27"/>
    </row>
  </sheetData>
  <printOptions/>
  <pageMargins left="0.7480314960629921" right="0.7480314960629921" top="0.82" bottom="0.984251968503937" header="0.3" footer="0.7086614173228347"/>
  <pageSetup fitToHeight="1" fitToWidth="1" horizontalDpi="180" verticalDpi="180" orientation="portrait" r:id="rId1"/>
  <headerFooter alignWithMargins="0">
    <oddHeader>&amp;C&amp;"Arial,Bold"&amp;14Leeds Country Way 31st August 2003
Leg 2 results</oddHeader>
    <oddFooter>&amp;R&amp;D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workbookViewId="0" topLeftCell="A1">
      <selection activeCell="A17" sqref="A17:IV17"/>
    </sheetView>
  </sheetViews>
  <sheetFormatPr defaultColWidth="9.140625" defaultRowHeight="12.75"/>
  <cols>
    <col min="1" max="1" width="10.421875" style="13" customWidth="1"/>
    <col min="2" max="2" width="9.421875" style="13" customWidth="1"/>
    <col min="3" max="3" width="23.7109375" style="46" customWidth="1"/>
    <col min="4" max="4" width="9.421875" style="46" customWidth="1"/>
    <col min="5" max="5" width="9.7109375" style="31" customWidth="1"/>
    <col min="6" max="6" width="5.7109375" style="77" customWidth="1"/>
    <col min="7" max="7" width="9.7109375" style="31" customWidth="1"/>
    <col min="9" max="9" width="11.28125" style="24" customWidth="1"/>
    <col min="10" max="11" width="9.57421875" style="24" customWidth="1"/>
    <col min="12" max="12" width="10.28125" style="22" customWidth="1"/>
    <col min="13" max="13" width="8.8515625" style="22" customWidth="1"/>
    <col min="14" max="14" width="9.28125" style="38" customWidth="1"/>
    <col min="15" max="15" width="7.7109375" style="14" customWidth="1"/>
    <col min="16" max="16" width="8.140625" style="14" customWidth="1"/>
    <col min="17" max="16384" width="9.140625" style="14" customWidth="1"/>
  </cols>
  <sheetData>
    <row r="1" spans="1:14" ht="12.75">
      <c r="A1" s="11"/>
      <c r="D1" s="35"/>
      <c r="E1" s="15"/>
      <c r="F1" s="75"/>
      <c r="G1" s="15"/>
      <c r="I1" s="15"/>
      <c r="J1" s="15"/>
      <c r="K1" s="15"/>
      <c r="L1" s="16" t="s">
        <v>7</v>
      </c>
      <c r="M1" s="12" t="s">
        <v>4</v>
      </c>
      <c r="N1" s="12" t="s">
        <v>3</v>
      </c>
    </row>
    <row r="2" spans="1:15" ht="12.75">
      <c r="A2" s="11" t="s">
        <v>19</v>
      </c>
      <c r="B2" s="17" t="s">
        <v>12</v>
      </c>
      <c r="C2" s="18" t="s">
        <v>12</v>
      </c>
      <c r="D2" s="17" t="s">
        <v>6</v>
      </c>
      <c r="E2" s="17" t="s">
        <v>42</v>
      </c>
      <c r="F2" s="70" t="s">
        <v>7</v>
      </c>
      <c r="G2" s="17" t="s">
        <v>41</v>
      </c>
      <c r="H2" s="17" t="s">
        <v>18</v>
      </c>
      <c r="I2" s="17" t="s">
        <v>7</v>
      </c>
      <c r="J2" s="17" t="s">
        <v>43</v>
      </c>
      <c r="K2" s="17" t="s">
        <v>40</v>
      </c>
      <c r="L2" s="19" t="s">
        <v>56</v>
      </c>
      <c r="M2" s="12" t="s">
        <v>6</v>
      </c>
      <c r="N2" s="12" t="s">
        <v>11</v>
      </c>
      <c r="O2" s="11" t="s">
        <v>29</v>
      </c>
    </row>
    <row r="3" spans="1:15" ht="12.75">
      <c r="A3" s="11" t="s">
        <v>16</v>
      </c>
      <c r="B3" s="17" t="s">
        <v>1</v>
      </c>
      <c r="C3" s="18" t="s">
        <v>0</v>
      </c>
      <c r="D3" s="17" t="s">
        <v>10</v>
      </c>
      <c r="E3" s="17" t="s">
        <v>10</v>
      </c>
      <c r="F3" s="70"/>
      <c r="G3" s="17" t="s">
        <v>10</v>
      </c>
      <c r="H3" s="17" t="s">
        <v>17</v>
      </c>
      <c r="I3" s="17" t="s">
        <v>52</v>
      </c>
      <c r="J3" s="17" t="s">
        <v>7</v>
      </c>
      <c r="K3" s="17" t="s">
        <v>7</v>
      </c>
      <c r="L3" s="19" t="s">
        <v>10</v>
      </c>
      <c r="M3" s="12" t="s">
        <v>10</v>
      </c>
      <c r="N3" s="12" t="s">
        <v>10</v>
      </c>
      <c r="O3" s="11" t="s">
        <v>65</v>
      </c>
    </row>
    <row r="4" spans="1:15" ht="12.75">
      <c r="A4" s="13">
        <v>23</v>
      </c>
      <c r="B4" s="20">
        <f>Master!A4</f>
        <v>0</v>
      </c>
      <c r="C4" s="14" t="str">
        <f>Master!B4</f>
        <v>St Theresas </v>
      </c>
      <c r="D4" s="37">
        <f aca="true" t="shared" si="0" ref="D4:D38">N4-M4</f>
        <v>0.0643171296296296</v>
      </c>
      <c r="E4" s="48">
        <f aca="true" t="shared" si="1" ref="E4:E38">L4+D4</f>
        <v>0.20828703703703702</v>
      </c>
      <c r="F4" s="76" t="e">
        <f aca="true" t="shared" si="2" ref="F4:F9">IF(I4&lt;0,"-","+")</f>
        <v>#VALUE!</v>
      </c>
      <c r="G4" s="48" t="e">
        <f aca="true" t="shared" si="3" ref="G4:G38">IF(I4&lt;0,D4-J4,J4-D4)</f>
        <v>#VALUE!</v>
      </c>
      <c r="H4" s="24">
        <v>28</v>
      </c>
      <c r="I4" s="87" t="e">
        <f aca="true" t="shared" si="4" ref="I4:I38">J4-D4</f>
        <v>#VALUE!</v>
      </c>
      <c r="J4" s="37" t="e">
        <f aca="true" t="shared" si="5" ref="J4:J9">K4*O4/100</f>
        <v>#VALUE!</v>
      </c>
      <c r="K4" s="21">
        <v>0.3682407407407407</v>
      </c>
      <c r="L4" s="22">
        <f>'LEG 2 TIMES'!E4</f>
        <v>0.14396990740740742</v>
      </c>
      <c r="M4" s="22">
        <f>Master!G4</f>
        <v>0.14396990740740742</v>
      </c>
      <c r="N4" s="38">
        <f>Master!H4</f>
        <v>0.20828703703703702</v>
      </c>
      <c r="O4" s="14" t="str">
        <f aca="true" t="shared" si="6" ref="O4:O38">O3</f>
        <v>Percent</v>
      </c>
    </row>
    <row r="5" spans="1:15" ht="12.75">
      <c r="A5" s="13">
        <v>8</v>
      </c>
      <c r="B5" s="20">
        <f>Master!A5</f>
        <v>1</v>
      </c>
      <c r="C5" s="14" t="str">
        <f>Master!B5</f>
        <v>Dewsbury  A</v>
      </c>
      <c r="D5" s="37">
        <f aca="true" t="shared" si="7" ref="D5:D33">N5-M5</f>
        <v>0.05184027777777775</v>
      </c>
      <c r="E5" s="48">
        <f t="shared" si="1"/>
        <v>0.17057870370370368</v>
      </c>
      <c r="F5" s="76" t="e">
        <f t="shared" si="2"/>
        <v>#VALUE!</v>
      </c>
      <c r="G5" s="48" t="e">
        <f t="shared" si="3"/>
        <v>#VALUE!</v>
      </c>
      <c r="H5" s="24">
        <v>8</v>
      </c>
      <c r="I5" s="87" t="e">
        <f t="shared" si="4"/>
        <v>#VALUE!</v>
      </c>
      <c r="J5" s="37" t="e">
        <f t="shared" si="5"/>
        <v>#VALUE!</v>
      </c>
      <c r="K5" s="21">
        <v>0.3105787037037037</v>
      </c>
      <c r="L5" s="22">
        <f>'LEG 2 TIMES'!E5</f>
        <v>0.11873842592592593</v>
      </c>
      <c r="M5" s="22">
        <f>Master!G5</f>
        <v>0.11873842592592593</v>
      </c>
      <c r="N5" s="38">
        <f>Master!H5</f>
        <v>0.17057870370370368</v>
      </c>
      <c r="O5" s="14" t="str">
        <f>O4</f>
        <v>Percent</v>
      </c>
    </row>
    <row r="6" spans="1:15" ht="12.75">
      <c r="A6" s="13">
        <v>26</v>
      </c>
      <c r="B6" s="20">
        <f>Master!A6</f>
        <v>2</v>
      </c>
      <c r="C6" s="14" t="str">
        <f>Master!B6</f>
        <v>Dewsbury B</v>
      </c>
      <c r="D6" s="37">
        <f t="shared" si="0"/>
        <v>0.06497685185185187</v>
      </c>
      <c r="E6" s="48">
        <f t="shared" si="1"/>
        <v>0.1968402777777778</v>
      </c>
      <c r="F6" s="76" t="e">
        <f t="shared" si="2"/>
        <v>#VALUE!</v>
      </c>
      <c r="G6" s="48" t="e">
        <f t="shared" si="3"/>
        <v>#VALUE!</v>
      </c>
      <c r="H6" s="24">
        <v>23</v>
      </c>
      <c r="I6" s="87" t="e">
        <f t="shared" si="4"/>
        <v>#VALUE!</v>
      </c>
      <c r="J6" s="37" t="e">
        <f t="shared" si="5"/>
        <v>#VALUE!</v>
      </c>
      <c r="K6" s="21">
        <v>0.3683217592592593</v>
      </c>
      <c r="L6" s="22">
        <f>'LEG 2 TIMES'!E6</f>
        <v>0.13186342592592593</v>
      </c>
      <c r="M6" s="22">
        <f>Master!G6</f>
        <v>0.13186342592592593</v>
      </c>
      <c r="N6" s="38">
        <f>Master!H6</f>
        <v>0.1968402777777778</v>
      </c>
      <c r="O6" s="14" t="str">
        <f>O5</f>
        <v>Percent</v>
      </c>
    </row>
    <row r="7" spans="1:15" ht="12.75">
      <c r="A7" s="13">
        <v>1</v>
      </c>
      <c r="B7" s="20">
        <f>Master!A7</f>
        <v>3</v>
      </c>
      <c r="C7" s="14" t="str">
        <f>Master!B7</f>
        <v>York Acorn Runners 'A'</v>
      </c>
      <c r="D7" s="37">
        <f t="shared" si="7"/>
        <v>0.045648148148148146</v>
      </c>
      <c r="E7" s="48">
        <f t="shared" si="1"/>
        <v>0.14421296296296296</v>
      </c>
      <c r="F7" s="76" t="str">
        <f t="shared" si="2"/>
        <v>+</v>
      </c>
      <c r="G7" s="48">
        <f t="shared" si="3"/>
        <v>0.0012312228880594356</v>
      </c>
      <c r="H7" s="24">
        <v>1</v>
      </c>
      <c r="I7" s="87">
        <f t="shared" si="4"/>
        <v>0.0012312228880594356</v>
      </c>
      <c r="J7" s="37">
        <f t="shared" si="5"/>
        <v>0.04687937103620758</v>
      </c>
      <c r="K7" s="21">
        <v>0.2794212962962963</v>
      </c>
      <c r="L7" s="22">
        <f>'LEG 2 TIMES'!E7</f>
        <v>0.09856481481481481</v>
      </c>
      <c r="M7" s="22">
        <f>Master!G7</f>
        <v>0.09856481481481481</v>
      </c>
      <c r="N7" s="38">
        <f>Master!H7</f>
        <v>0.14421296296296296</v>
      </c>
      <c r="O7" s="14">
        <f>Leg_percent!F5</f>
        <v>16.777307835010912</v>
      </c>
    </row>
    <row r="8" spans="1:15" ht="12.75">
      <c r="A8" s="13">
        <v>13</v>
      </c>
      <c r="B8" s="20">
        <f>Master!A8</f>
        <v>4</v>
      </c>
      <c r="C8" s="14" t="str">
        <f>Master!B8</f>
        <v>Abbey Men </v>
      </c>
      <c r="D8" s="37">
        <f t="shared" si="0"/>
        <v>0.05740740740740739</v>
      </c>
      <c r="E8" s="48">
        <f t="shared" si="1"/>
        <v>0.17107638888888888</v>
      </c>
      <c r="F8" s="76" t="str">
        <f t="shared" si="2"/>
        <v>-</v>
      </c>
      <c r="G8" s="48">
        <f t="shared" si="3"/>
        <v>0.004184116846086314</v>
      </c>
      <c r="H8" s="24">
        <v>9</v>
      </c>
      <c r="I8" s="87">
        <f t="shared" si="4"/>
        <v>-0.004184116846086314</v>
      </c>
      <c r="J8" s="37">
        <f t="shared" si="5"/>
        <v>0.05322329056132108</v>
      </c>
      <c r="K8" s="21">
        <v>0.3172337962962963</v>
      </c>
      <c r="L8" s="22">
        <f>'LEG 2 TIMES'!E8</f>
        <v>0.11366898148148148</v>
      </c>
      <c r="M8" s="22">
        <f>Master!G8</f>
        <v>0.11366898148148148</v>
      </c>
      <c r="N8" s="38">
        <f>Master!H8</f>
        <v>0.17107638888888888</v>
      </c>
      <c r="O8" s="14">
        <f>O7</f>
        <v>16.777307835010912</v>
      </c>
    </row>
    <row r="9" spans="1:15" ht="12.75">
      <c r="A9" s="13">
        <v>24</v>
      </c>
      <c r="B9" s="20">
        <f>Master!A9</f>
        <v>5</v>
      </c>
      <c r="C9" s="14" t="str">
        <f>Master!B9</f>
        <v>Abbey Ladies</v>
      </c>
      <c r="D9" s="37">
        <f t="shared" si="0"/>
        <v>0.06461805555555555</v>
      </c>
      <c r="E9" s="48">
        <f t="shared" si="1"/>
        <v>0.22517361111111112</v>
      </c>
      <c r="F9" s="76" t="str">
        <f t="shared" si="2"/>
        <v>+</v>
      </c>
      <c r="G9" s="48">
        <f t="shared" si="3"/>
        <v>0.004510666542350161</v>
      </c>
      <c r="H9" s="24">
        <v>33</v>
      </c>
      <c r="I9" s="87">
        <f t="shared" si="4"/>
        <v>0.004510666542350161</v>
      </c>
      <c r="J9" s="37">
        <f t="shared" si="5"/>
        <v>0.06912872209790571</v>
      </c>
      <c r="K9" s="21">
        <v>0.41203703703670375</v>
      </c>
      <c r="L9" s="22">
        <f>'LEG 2 TIMES'!E9</f>
        <v>0.16055555555555556</v>
      </c>
      <c r="M9" s="22">
        <f>Master!G9</f>
        <v>0.15625</v>
      </c>
      <c r="N9" s="38">
        <f>Master!H9</f>
        <v>0.22086805555555555</v>
      </c>
      <c r="O9" s="14">
        <f>O8</f>
        <v>16.777307835010912</v>
      </c>
    </row>
    <row r="10" spans="1:15" ht="12.75">
      <c r="A10" s="13">
        <v>22</v>
      </c>
      <c r="B10" s="20">
        <f>Master!A10</f>
        <v>6</v>
      </c>
      <c r="C10" s="14" t="str">
        <f>Master!B10</f>
        <v>Baildon Runners Men</v>
      </c>
      <c r="D10" s="37">
        <f t="shared" si="0"/>
        <v>0.06218749999999998</v>
      </c>
      <c r="E10" s="48">
        <f t="shared" si="1"/>
        <v>0.19376157407407404</v>
      </c>
      <c r="F10" s="76" t="str">
        <f aca="true" t="shared" si="8" ref="F10:F38">IF(I10&lt;0,"-","+")</f>
        <v>+</v>
      </c>
      <c r="G10" s="48">
        <f t="shared" si="3"/>
        <v>0.004888720433367924</v>
      </c>
      <c r="H10" s="24">
        <v>20</v>
      </c>
      <c r="I10" s="87">
        <f t="shared" si="4"/>
        <v>0.004888720433367924</v>
      </c>
      <c r="J10" s="37">
        <f aca="true" t="shared" si="9" ref="J10:J38">K10*O10/100</f>
        <v>0.0670762204333679</v>
      </c>
      <c r="K10" s="21">
        <v>0.3998032407404074</v>
      </c>
      <c r="L10" s="22">
        <f>'LEG 2 TIMES'!E10</f>
        <v>0.13157407407407407</v>
      </c>
      <c r="M10" s="22">
        <f>Master!G10</f>
        <v>0.13157407407407407</v>
      </c>
      <c r="N10" s="38">
        <f>Master!H10</f>
        <v>0.19376157407407404</v>
      </c>
      <c r="O10" s="14">
        <f t="shared" si="6"/>
        <v>16.777307835010912</v>
      </c>
    </row>
    <row r="11" spans="1:15" ht="12.75">
      <c r="A11" s="13">
        <v>31</v>
      </c>
      <c r="B11" s="20">
        <f>Master!A11</f>
        <v>7</v>
      </c>
      <c r="C11" s="14" t="str">
        <f>Master!B11</f>
        <v>Baildon Runners Ladies</v>
      </c>
      <c r="D11" s="37">
        <f t="shared" si="7"/>
        <v>0.07271990740740741</v>
      </c>
      <c r="E11" s="48">
        <f t="shared" si="1"/>
        <v>0.24399305588888892</v>
      </c>
      <c r="F11" s="76" t="str">
        <f>IF(I11&lt;0,"-","+")</f>
        <v>+</v>
      </c>
      <c r="G11" s="48">
        <f t="shared" si="3"/>
        <v>0.006960653956544091</v>
      </c>
      <c r="H11" s="24">
        <v>35</v>
      </c>
      <c r="I11" s="87">
        <f t="shared" si="4"/>
        <v>0.006960653956544091</v>
      </c>
      <c r="J11" s="37">
        <f>K11*O11/100</f>
        <v>0.0796805613639515</v>
      </c>
      <c r="K11" s="21">
        <v>0.47493055588855554</v>
      </c>
      <c r="L11" s="22">
        <f>'LEG 2 TIMES'!E11</f>
        <v>0.1712731484814815</v>
      </c>
      <c r="M11" s="22">
        <f>Master!G11</f>
        <v>0.15625</v>
      </c>
      <c r="N11" s="38">
        <f>Master!H11</f>
        <v>0.2289699074074074</v>
      </c>
      <c r="O11" s="14">
        <f>O10</f>
        <v>16.777307835010912</v>
      </c>
    </row>
    <row r="12" spans="1:15" ht="12.75">
      <c r="A12" s="13">
        <v>34</v>
      </c>
      <c r="B12" s="20">
        <f>Master!A12</f>
        <v>8</v>
      </c>
      <c r="C12" s="14" t="str">
        <f>Master!B12</f>
        <v>North Leeds runners</v>
      </c>
      <c r="D12" s="37">
        <f t="shared" si="0"/>
        <v>0.07686342592592593</v>
      </c>
      <c r="E12" s="48">
        <f t="shared" si="1"/>
        <v>0.20928240740740742</v>
      </c>
      <c r="F12" s="76" t="str">
        <f>IF(I12&lt;0,"-","+")</f>
        <v>-</v>
      </c>
      <c r="G12" s="48">
        <f t="shared" si="3"/>
        <v>0.00902989645833878</v>
      </c>
      <c r="H12" s="24">
        <v>29</v>
      </c>
      <c r="I12" s="87">
        <f t="shared" si="4"/>
        <v>-0.00902989645833878</v>
      </c>
      <c r="J12" s="37">
        <f>K12*O12/100</f>
        <v>0.06783352946758715</v>
      </c>
      <c r="K12" s="21">
        <v>0.40431712962929633</v>
      </c>
      <c r="L12" s="22">
        <f>'LEG 2 TIMES'!E12</f>
        <v>0.13241898148148148</v>
      </c>
      <c r="M12" s="22">
        <f>Master!G12</f>
        <v>0.13241898148148148</v>
      </c>
      <c r="N12" s="38">
        <f>Master!H12</f>
        <v>0.20928240740740742</v>
      </c>
      <c r="O12" s="14">
        <f>O11</f>
        <v>16.777307835010912</v>
      </c>
    </row>
    <row r="13" spans="1:15" ht="12.75">
      <c r="A13" s="13">
        <v>6</v>
      </c>
      <c r="B13" s="20">
        <f>Master!A13</f>
        <v>9</v>
      </c>
      <c r="C13" s="14" t="str">
        <f>Master!B13</f>
        <v>Wakefield Harriers Vets</v>
      </c>
      <c r="D13" s="37">
        <f t="shared" si="0"/>
        <v>0.05024305555555554</v>
      </c>
      <c r="E13" s="48">
        <f t="shared" si="1"/>
        <v>0.16893518518518516</v>
      </c>
      <c r="F13" s="76" t="str">
        <f>IF(I13&lt;0,"-","+")</f>
        <v>+</v>
      </c>
      <c r="G13" s="48">
        <f t="shared" si="3"/>
        <v>0.0025413841295256687</v>
      </c>
      <c r="H13" s="24">
        <v>7</v>
      </c>
      <c r="I13" s="87">
        <f t="shared" si="4"/>
        <v>0.0025413841295256687</v>
      </c>
      <c r="J13" s="37">
        <f>K13*O13/100</f>
        <v>0.05278443968508121</v>
      </c>
      <c r="K13" s="21">
        <v>0.31461805555555555</v>
      </c>
      <c r="L13" s="22">
        <f>'LEG 2 TIMES'!E13</f>
        <v>0.11869212962962962</v>
      </c>
      <c r="M13" s="22">
        <f>Master!G13</f>
        <v>0.11869212962962962</v>
      </c>
      <c r="N13" s="38">
        <f>Master!H13</f>
        <v>0.16893518518518516</v>
      </c>
      <c r="O13" s="14">
        <f t="shared" si="6"/>
        <v>16.777307835010912</v>
      </c>
    </row>
    <row r="14" spans="1:16" ht="12.75">
      <c r="A14" s="13">
        <v>4</v>
      </c>
      <c r="B14" s="20">
        <f>Master!A14</f>
        <v>10</v>
      </c>
      <c r="C14" s="14" t="str">
        <f>Master!B14</f>
        <v>Pudsey Pacers 'A'</v>
      </c>
      <c r="D14" s="37">
        <f t="shared" si="7"/>
        <v>0.04846064814814817</v>
      </c>
      <c r="E14" s="48">
        <f t="shared" si="1"/>
        <v>0.1616203703703704</v>
      </c>
      <c r="F14" s="76" t="str">
        <f t="shared" si="8"/>
        <v>+</v>
      </c>
      <c r="G14" s="48">
        <f t="shared" si="3"/>
        <v>0.0033023952497552925</v>
      </c>
      <c r="H14" s="24">
        <v>6</v>
      </c>
      <c r="I14" s="87">
        <f t="shared" si="4"/>
        <v>0.0033023952497552925</v>
      </c>
      <c r="J14" s="37">
        <f t="shared" si="9"/>
        <v>0.05176304339790346</v>
      </c>
      <c r="K14" s="21">
        <v>0.3085300925925926</v>
      </c>
      <c r="L14" s="22">
        <f>'LEG 2 TIMES'!E14</f>
        <v>0.11315972222222222</v>
      </c>
      <c r="M14" s="22">
        <f>Master!G14</f>
        <v>0.11315972222222222</v>
      </c>
      <c r="N14" s="38">
        <f>Master!H14</f>
        <v>0.1616203703703704</v>
      </c>
      <c r="O14" s="14">
        <f t="shared" si="6"/>
        <v>16.777307835010912</v>
      </c>
      <c r="P14" s="22"/>
    </row>
    <row r="15" spans="1:16" ht="12.75">
      <c r="A15" s="13">
        <v>29</v>
      </c>
      <c r="B15" s="20">
        <f>Master!A15</f>
        <v>11</v>
      </c>
      <c r="C15" s="14" t="str">
        <f>Master!B15</f>
        <v>Pudsey Pacers 'B'</v>
      </c>
      <c r="D15" s="37">
        <f t="shared" si="7"/>
        <v>0.07042824074074075</v>
      </c>
      <c r="E15" s="48">
        <f t="shared" si="1"/>
        <v>0.21645833333333334</v>
      </c>
      <c r="F15" s="76" t="str">
        <f t="shared" si="8"/>
        <v>-</v>
      </c>
      <c r="G15" s="48">
        <f t="shared" si="3"/>
        <v>0.0032607548596592373</v>
      </c>
      <c r="H15" s="24">
        <v>32</v>
      </c>
      <c r="I15" s="87">
        <f t="shared" si="4"/>
        <v>-0.0032607548596592373</v>
      </c>
      <c r="J15" s="37">
        <f t="shared" si="9"/>
        <v>0.06716748588108151</v>
      </c>
      <c r="K15" s="21">
        <v>0.4003472222218889</v>
      </c>
      <c r="L15" s="22">
        <f>'LEG 2 TIMES'!E15</f>
        <v>0.1460300925925926</v>
      </c>
      <c r="M15" s="22">
        <f>Master!G15</f>
        <v>0.1460300925925926</v>
      </c>
      <c r="N15" s="38">
        <f>Master!H15</f>
        <v>0.21645833333333334</v>
      </c>
      <c r="O15" s="14">
        <f t="shared" si="6"/>
        <v>16.777307835010912</v>
      </c>
      <c r="P15" s="22"/>
    </row>
    <row r="16" spans="1:16" ht="12.75">
      <c r="A16" s="13">
        <v>32</v>
      </c>
      <c r="B16" s="20">
        <f>Master!A16</f>
        <v>12</v>
      </c>
      <c r="C16" s="14" t="str">
        <f>Master!B16</f>
        <v>Knavesmire Harriers Ladies A</v>
      </c>
      <c r="D16" s="37">
        <f t="shared" si="7"/>
        <v>0.07291666666666666</v>
      </c>
      <c r="E16" s="48">
        <f t="shared" si="1"/>
        <v>0.21328703703703702</v>
      </c>
      <c r="F16" s="76" t="str">
        <f t="shared" si="8"/>
        <v>-</v>
      </c>
      <c r="G16" s="48">
        <f t="shared" si="3"/>
        <v>0.0011664902195404891</v>
      </c>
      <c r="H16" s="24">
        <v>31</v>
      </c>
      <c r="I16" s="87">
        <f t="shared" si="4"/>
        <v>-0.0011664902195404891</v>
      </c>
      <c r="J16" s="37">
        <f t="shared" si="9"/>
        <v>0.07175017644712617</v>
      </c>
      <c r="K16" s="21">
        <v>0.4276620370367037</v>
      </c>
      <c r="L16" s="22">
        <f>'LEG 2 TIMES'!E16</f>
        <v>0.14037037037037037</v>
      </c>
      <c r="M16" s="22">
        <f>Master!G16</f>
        <v>0.14037037037037037</v>
      </c>
      <c r="N16" s="38">
        <f>Master!H16</f>
        <v>0.21328703703703702</v>
      </c>
      <c r="O16" s="14">
        <f t="shared" si="6"/>
        <v>16.777307835010912</v>
      </c>
      <c r="P16" s="22"/>
    </row>
    <row r="17" spans="1:16" ht="12.75">
      <c r="A17" s="13">
        <v>15</v>
      </c>
      <c r="B17" s="20">
        <f>Master!A17</f>
        <v>13</v>
      </c>
      <c r="C17" s="14" t="str">
        <f>Master!B17</f>
        <v>Ilkley Harriers </v>
      </c>
      <c r="D17" s="37">
        <f t="shared" si="7"/>
        <v>0.05842592592592594</v>
      </c>
      <c r="E17" s="48">
        <f t="shared" si="1"/>
        <v>0.19712962962962963</v>
      </c>
      <c r="F17" s="76" t="str">
        <f t="shared" si="8"/>
        <v>+</v>
      </c>
      <c r="G17" s="48">
        <f t="shared" si="3"/>
        <v>0.004848214792110006</v>
      </c>
      <c r="H17" s="24">
        <v>24</v>
      </c>
      <c r="I17" s="87">
        <f t="shared" si="4"/>
        <v>0.004848214792110006</v>
      </c>
      <c r="J17" s="37">
        <f t="shared" si="9"/>
        <v>0.06327414071803594</v>
      </c>
      <c r="K17" s="21">
        <v>0.3771412037037037</v>
      </c>
      <c r="L17" s="22">
        <f>'LEG 2 TIMES'!E17</f>
        <v>0.1387037037037037</v>
      </c>
      <c r="M17" s="22">
        <f>Master!G17</f>
        <v>0.1387037037037037</v>
      </c>
      <c r="N17" s="38">
        <f>Master!H17</f>
        <v>0.19712962962962963</v>
      </c>
      <c r="O17" s="14">
        <f t="shared" si="6"/>
        <v>16.777307835010912</v>
      </c>
      <c r="P17" s="22"/>
    </row>
    <row r="18" spans="1:16" ht="12.75">
      <c r="A18" s="13">
        <v>17</v>
      </c>
      <c r="B18" s="20">
        <f>Master!A18</f>
        <v>14</v>
      </c>
      <c r="C18" s="14" t="str">
        <f>Master!B18</f>
        <v>Knavesmire Harriers 'B'</v>
      </c>
      <c r="D18" s="37">
        <f t="shared" si="7"/>
        <v>0.05856481481481482</v>
      </c>
      <c r="E18" s="48">
        <f t="shared" si="1"/>
        <v>0.1902662037037037</v>
      </c>
      <c r="F18" s="76" t="str">
        <f t="shared" si="8"/>
        <v>+</v>
      </c>
      <c r="G18" s="48">
        <f t="shared" si="3"/>
        <v>0.005293813132139544</v>
      </c>
      <c r="H18" s="24">
        <v>19</v>
      </c>
      <c r="I18" s="87">
        <f t="shared" si="4"/>
        <v>0.005293813132139544</v>
      </c>
      <c r="J18" s="37">
        <f t="shared" si="9"/>
        <v>0.06385862794695436</v>
      </c>
      <c r="K18" s="21">
        <v>0.3806249999996667</v>
      </c>
      <c r="L18" s="22">
        <f>'LEG 2 TIMES'!E18</f>
        <v>0.13170138888888888</v>
      </c>
      <c r="M18" s="22">
        <f>Master!G18</f>
        <v>0.13170138888888888</v>
      </c>
      <c r="N18" s="38">
        <f>Master!H18</f>
        <v>0.1902662037037037</v>
      </c>
      <c r="O18" s="14">
        <f t="shared" si="6"/>
        <v>16.777307835010912</v>
      </c>
      <c r="P18" s="22"/>
    </row>
    <row r="19" spans="1:16" ht="12.75">
      <c r="A19" s="13">
        <v>5</v>
      </c>
      <c r="B19" s="20">
        <f>Master!A19</f>
        <v>15</v>
      </c>
      <c r="C19" s="14" t="str">
        <f>Master!B19</f>
        <v>Knavesmire Harriers 'A'</v>
      </c>
      <c r="D19" s="37">
        <f t="shared" si="7"/>
        <v>0.04905092592592593</v>
      </c>
      <c r="E19" s="48">
        <f t="shared" si="1"/>
        <v>0.15082175925925925</v>
      </c>
      <c r="F19" s="76" t="str">
        <f t="shared" si="8"/>
        <v>+</v>
      </c>
      <c r="G19" s="48">
        <f t="shared" si="3"/>
        <v>0.0006246630827834651</v>
      </c>
      <c r="H19" s="24">
        <v>2</v>
      </c>
      <c r="I19" s="87">
        <f t="shared" si="4"/>
        <v>0.0006246630827834651</v>
      </c>
      <c r="J19" s="37">
        <f t="shared" si="9"/>
        <v>0.049675589008709393</v>
      </c>
      <c r="K19" s="21">
        <v>0.29608796296296297</v>
      </c>
      <c r="L19" s="22">
        <f>'LEG 2 TIMES'!E19</f>
        <v>0.10177083333333332</v>
      </c>
      <c r="M19" s="22">
        <f>Master!G19</f>
        <v>0.10177083333333332</v>
      </c>
      <c r="N19" s="38">
        <f>Master!H19</f>
        <v>0.15082175925925925</v>
      </c>
      <c r="O19" s="14">
        <f t="shared" si="6"/>
        <v>16.777307835010912</v>
      </c>
      <c r="P19" s="22"/>
    </row>
    <row r="20" spans="1:16" ht="12.75">
      <c r="A20" s="13">
        <v>3</v>
      </c>
      <c r="B20" s="20">
        <f>Master!A20</f>
        <v>16</v>
      </c>
      <c r="C20" s="14" t="str">
        <f>Master!B20</f>
        <v>Cameron Rothwell A</v>
      </c>
      <c r="D20" s="37">
        <f t="shared" si="0"/>
        <v>0.048055555555555546</v>
      </c>
      <c r="E20" s="48">
        <f t="shared" si="1"/>
        <v>0.15449074074074073</v>
      </c>
      <c r="F20" s="76" t="str">
        <f t="shared" si="8"/>
        <v>+</v>
      </c>
      <c r="G20" s="48">
        <f t="shared" si="3"/>
        <v>0.003728847840748964</v>
      </c>
      <c r="H20" s="24">
        <v>3</v>
      </c>
      <c r="I20" s="87">
        <f t="shared" si="4"/>
        <v>0.003728847840748964</v>
      </c>
      <c r="J20" s="37">
        <f t="shared" si="9"/>
        <v>0.05178440339630451</v>
      </c>
      <c r="K20" s="21">
        <v>0.3086574074074074</v>
      </c>
      <c r="L20" s="22">
        <f>'LEG 2 TIMES'!E20</f>
        <v>0.10643518518518519</v>
      </c>
      <c r="M20" s="22">
        <f>Master!G20</f>
        <v>0.10643518518518519</v>
      </c>
      <c r="N20" s="38">
        <f>Master!H20</f>
        <v>0.15449074074074073</v>
      </c>
      <c r="O20" s="14">
        <f t="shared" si="6"/>
        <v>16.777307835010912</v>
      </c>
      <c r="P20" s="22"/>
    </row>
    <row r="21" spans="1:16" ht="12.75">
      <c r="A21" s="13">
        <v>27</v>
      </c>
      <c r="B21" s="20">
        <f>Master!A21</f>
        <v>17</v>
      </c>
      <c r="C21" s="14" t="str">
        <f>Master!B21</f>
        <v>Cameron Rothwell B</v>
      </c>
      <c r="D21" s="37">
        <f t="shared" si="7"/>
        <v>0.06561342592592592</v>
      </c>
      <c r="E21" s="48">
        <f t="shared" si="1"/>
        <v>0.20425925925925925</v>
      </c>
      <c r="F21" s="76" t="str">
        <f t="shared" si="8"/>
        <v>+</v>
      </c>
      <c r="G21" s="48">
        <f t="shared" si="3"/>
        <v>0.002400692619051986</v>
      </c>
      <c r="H21" s="24">
        <v>25</v>
      </c>
      <c r="I21" s="87">
        <f t="shared" si="4"/>
        <v>0.002400692619051986</v>
      </c>
      <c r="J21" s="37">
        <f t="shared" si="9"/>
        <v>0.06801411854497791</v>
      </c>
      <c r="K21" s="21">
        <v>0.4053935185181852</v>
      </c>
      <c r="L21" s="22">
        <f>'LEG 2 TIMES'!E21</f>
        <v>0.13864583333333333</v>
      </c>
      <c r="M21" s="22">
        <f>Master!G21</f>
        <v>0.13864583333333333</v>
      </c>
      <c r="N21" s="38">
        <f>Master!H21</f>
        <v>0.20425925925925925</v>
      </c>
      <c r="O21" s="14">
        <f t="shared" si="6"/>
        <v>16.777307835010912</v>
      </c>
      <c r="P21" s="22"/>
    </row>
    <row r="22" spans="1:16" ht="12.75">
      <c r="A22" s="13">
        <v>35</v>
      </c>
      <c r="B22" s="20">
        <f>Master!A22</f>
        <v>18</v>
      </c>
      <c r="C22" s="14" t="str">
        <f>Master!B22</f>
        <v>Ackworth R.R. 'A'</v>
      </c>
      <c r="D22" s="37">
        <f t="shared" si="0"/>
        <v>0.08071759259259256</v>
      </c>
      <c r="E22" s="48">
        <f t="shared" si="1"/>
        <v>0.229537037037037</v>
      </c>
      <c r="F22" s="76" t="str">
        <f t="shared" si="8"/>
        <v>-</v>
      </c>
      <c r="G22" s="48">
        <f t="shared" si="3"/>
        <v>0.009926674255477455</v>
      </c>
      <c r="H22" s="24">
        <v>34</v>
      </c>
      <c r="I22" s="87">
        <f t="shared" si="4"/>
        <v>-0.009926674255477455</v>
      </c>
      <c r="J22" s="37">
        <f t="shared" si="9"/>
        <v>0.07079091833711511</v>
      </c>
      <c r="K22" s="21">
        <v>0.421944444444111</v>
      </c>
      <c r="L22" s="22">
        <f>'LEG 2 TIMES'!E22</f>
        <v>0.14881944444444445</v>
      </c>
      <c r="M22" s="22">
        <f>Master!G22</f>
        <v>0.14881944444444445</v>
      </c>
      <c r="N22" s="38">
        <f>Master!H22</f>
        <v>0.229537037037037</v>
      </c>
      <c r="O22" s="14">
        <f t="shared" si="6"/>
        <v>16.777307835010912</v>
      </c>
      <c r="P22" s="22"/>
    </row>
    <row r="23" spans="1:16" ht="12.75">
      <c r="A23" s="13">
        <v>9</v>
      </c>
      <c r="B23" s="20">
        <f>Master!A23</f>
        <v>19</v>
      </c>
      <c r="C23" s="14" t="str">
        <f>Master!B23</f>
        <v>St Bedes 'A'</v>
      </c>
      <c r="D23" s="37">
        <f t="shared" si="7"/>
        <v>0.054016203703703705</v>
      </c>
      <c r="E23" s="48">
        <f t="shared" si="1"/>
        <v>0.17309027777777777</v>
      </c>
      <c r="F23" s="76" t="str">
        <f t="shared" si="8"/>
        <v>+</v>
      </c>
      <c r="G23" s="48">
        <f t="shared" si="3"/>
        <v>0.00043819949273275066</v>
      </c>
      <c r="H23" s="24">
        <v>10</v>
      </c>
      <c r="I23" s="87">
        <f t="shared" si="4"/>
        <v>0.00043819949273275066</v>
      </c>
      <c r="J23" s="37">
        <f t="shared" si="9"/>
        <v>0.054454403196436456</v>
      </c>
      <c r="K23" s="21">
        <v>0.32457175925925924</v>
      </c>
      <c r="L23" s="22">
        <f>'LEG 2 TIMES'!E23</f>
        <v>0.11907407407407407</v>
      </c>
      <c r="M23" s="22">
        <f>Master!G23</f>
        <v>0.11907407407407407</v>
      </c>
      <c r="N23" s="38">
        <f>Master!H23</f>
        <v>0.17309027777777777</v>
      </c>
      <c r="O23" s="14">
        <f t="shared" si="6"/>
        <v>16.777307835010912</v>
      </c>
      <c r="P23" s="22"/>
    </row>
    <row r="24" spans="1:16" ht="12.75">
      <c r="A24" s="13">
        <v>33</v>
      </c>
      <c r="B24" s="20">
        <f>Master!A24</f>
        <v>20</v>
      </c>
      <c r="C24" s="14" t="str">
        <f>Master!B24</f>
        <v>St Bedes 'B'</v>
      </c>
      <c r="D24" s="37">
        <f t="shared" si="0"/>
        <v>0.07430555555555554</v>
      </c>
      <c r="E24" s="48">
        <f t="shared" si="1"/>
        <v>0.20788194444444444</v>
      </c>
      <c r="F24" s="76" t="str">
        <f t="shared" si="8"/>
        <v>-</v>
      </c>
      <c r="G24" s="48">
        <f t="shared" si="3"/>
        <v>0.00764294236395352</v>
      </c>
      <c r="H24" s="24">
        <v>27</v>
      </c>
      <c r="I24" s="87">
        <f t="shared" si="4"/>
        <v>-0.00764294236395352</v>
      </c>
      <c r="J24" s="37">
        <f t="shared" si="9"/>
        <v>0.06666261319160202</v>
      </c>
      <c r="K24" s="21">
        <v>0.3973379629626297</v>
      </c>
      <c r="L24" s="22">
        <f>'LEG 2 TIMES'!E24</f>
        <v>0.1335763888888889</v>
      </c>
      <c r="M24" s="22">
        <f>Master!G24</f>
        <v>0.1335763888888889</v>
      </c>
      <c r="N24" s="38">
        <f>Master!H24</f>
        <v>0.20788194444444444</v>
      </c>
      <c r="O24" s="14">
        <f t="shared" si="6"/>
        <v>16.777307835010912</v>
      </c>
      <c r="P24" s="22"/>
    </row>
    <row r="25" spans="1:16" ht="12.75">
      <c r="A25" s="13">
        <v>7</v>
      </c>
      <c r="B25" s="20">
        <f>Master!A25</f>
        <v>21</v>
      </c>
      <c r="C25" s="14" t="str">
        <f>Master!B25</f>
        <v>Valley Striders 'A'</v>
      </c>
      <c r="D25" s="37">
        <f>N25-M25</f>
        <v>0.0509375</v>
      </c>
      <c r="E25" s="48">
        <f t="shared" si="1"/>
        <v>0.15929398148148147</v>
      </c>
      <c r="F25" s="76" t="str">
        <f t="shared" si="8"/>
        <v>-</v>
      </c>
      <c r="G25" s="48">
        <f t="shared" si="3"/>
        <v>0.0007822819362850869</v>
      </c>
      <c r="H25" s="24">
        <v>5</v>
      </c>
      <c r="I25" s="87">
        <f t="shared" si="4"/>
        <v>-0.0007822819362850869</v>
      </c>
      <c r="J25" s="37">
        <f t="shared" si="9"/>
        <v>0.05015521806371491</v>
      </c>
      <c r="K25" s="21">
        <v>0.29894675925925923</v>
      </c>
      <c r="L25" s="22">
        <f>'LEG 2 TIMES'!E25</f>
        <v>0.10835648148148147</v>
      </c>
      <c r="M25" s="22">
        <f>Master!G25</f>
        <v>0.10835648148148147</v>
      </c>
      <c r="N25" s="38">
        <f>Master!H25</f>
        <v>0.15929398148148147</v>
      </c>
      <c r="O25" s="14">
        <f t="shared" si="6"/>
        <v>16.777307835010912</v>
      </c>
      <c r="P25" s="22"/>
    </row>
    <row r="26" spans="1:16" ht="12.75">
      <c r="A26" s="13">
        <v>19</v>
      </c>
      <c r="B26" s="20">
        <f>Master!A26</f>
        <v>22</v>
      </c>
      <c r="C26" s="14" t="str">
        <f>Master!B26</f>
        <v>Valley Striders  Vets</v>
      </c>
      <c r="D26" s="37">
        <f t="shared" si="0"/>
        <v>0.05934027777777778</v>
      </c>
      <c r="E26" s="48">
        <f t="shared" si="1"/>
        <v>0.17972222222222223</v>
      </c>
      <c r="F26" s="76" t="str">
        <f t="shared" si="8"/>
        <v>-</v>
      </c>
      <c r="G26" s="48">
        <f t="shared" si="3"/>
        <v>0.001355649391057763</v>
      </c>
      <c r="H26" s="24">
        <v>15</v>
      </c>
      <c r="I26" s="87">
        <f t="shared" si="4"/>
        <v>-0.001355649391057763</v>
      </c>
      <c r="J26" s="37">
        <f t="shared" si="9"/>
        <v>0.05798462838672002</v>
      </c>
      <c r="K26" s="21">
        <v>0.345613425925926</v>
      </c>
      <c r="L26" s="22">
        <f>'LEG 2 TIMES'!E26</f>
        <v>0.12038194444444444</v>
      </c>
      <c r="M26" s="22">
        <f>Master!G26</f>
        <v>0.12038194444444444</v>
      </c>
      <c r="N26" s="38">
        <f>Master!H26</f>
        <v>0.17972222222222223</v>
      </c>
      <c r="O26" s="14">
        <f t="shared" si="6"/>
        <v>16.777307835010912</v>
      </c>
      <c r="P26" s="22"/>
    </row>
    <row r="27" spans="1:16" ht="12.75">
      <c r="A27" s="13">
        <v>14</v>
      </c>
      <c r="B27" s="20">
        <f>Master!A27</f>
        <v>23</v>
      </c>
      <c r="C27" s="14" t="str">
        <f>Master!B27</f>
        <v>Valley Striders Ladies</v>
      </c>
      <c r="D27" s="37">
        <f t="shared" si="7"/>
        <v>0.05773148148148145</v>
      </c>
      <c r="E27" s="48">
        <f t="shared" si="1"/>
        <v>0.1802893518518518</v>
      </c>
      <c r="F27" s="76" t="str">
        <f t="shared" si="8"/>
        <v>+</v>
      </c>
      <c r="G27" s="48">
        <f t="shared" si="3"/>
        <v>0.0014881431764268427</v>
      </c>
      <c r="H27" s="24">
        <v>16</v>
      </c>
      <c r="I27" s="87">
        <f t="shared" si="4"/>
        <v>0.0014881431764268427</v>
      </c>
      <c r="J27" s="37">
        <f t="shared" si="9"/>
        <v>0.059219624657908296</v>
      </c>
      <c r="K27" s="21">
        <v>0.35297453703703696</v>
      </c>
      <c r="L27" s="22">
        <f>'LEG 2 TIMES'!E27</f>
        <v>0.12255787037037036</v>
      </c>
      <c r="M27" s="22">
        <f>Master!G27</f>
        <v>0.12255787037037037</v>
      </c>
      <c r="N27" s="38">
        <f>Master!H27</f>
        <v>0.18028935185185183</v>
      </c>
      <c r="O27" s="14">
        <f t="shared" si="6"/>
        <v>16.777307835010912</v>
      </c>
      <c r="P27" s="22"/>
    </row>
    <row r="28" spans="1:16" ht="12.75">
      <c r="A28" s="13">
        <v>11</v>
      </c>
      <c r="B28" s="20">
        <f>Master!A28</f>
        <v>24</v>
      </c>
      <c r="C28" s="14" t="str">
        <f>Master!B28</f>
        <v>Valley Striders D</v>
      </c>
      <c r="D28" s="37">
        <f t="shared" si="7"/>
        <v>0.05497685185185186</v>
      </c>
      <c r="E28" s="48">
        <f t="shared" si="1"/>
        <v>0.17851851851851852</v>
      </c>
      <c r="F28" s="76" t="str">
        <f t="shared" si="8"/>
        <v>+</v>
      </c>
      <c r="G28" s="48">
        <f t="shared" si="3"/>
        <v>0.006982678055500936</v>
      </c>
      <c r="H28" s="24">
        <v>14</v>
      </c>
      <c r="I28" s="87">
        <f t="shared" si="4"/>
        <v>0.006982678055500936</v>
      </c>
      <c r="J28" s="37">
        <f t="shared" si="9"/>
        <v>0.061959529907352796</v>
      </c>
      <c r="K28" s="21">
        <v>0.36930555555555555</v>
      </c>
      <c r="L28" s="22">
        <f>'LEG 2 TIMES'!E28</f>
        <v>0.12354166666666666</v>
      </c>
      <c r="M28" s="22">
        <f>Master!G28</f>
        <v>0.12354166666666666</v>
      </c>
      <c r="N28" s="38">
        <f>Master!H28</f>
        <v>0.17851851851851852</v>
      </c>
      <c r="O28" s="14">
        <f t="shared" si="6"/>
        <v>16.777307835010912</v>
      </c>
      <c r="P28" s="22"/>
    </row>
    <row r="29" spans="1:15" ht="12.75">
      <c r="A29" s="13">
        <v>20</v>
      </c>
      <c r="B29" s="20">
        <f>Master!A29</f>
        <v>25</v>
      </c>
      <c r="C29" s="14" t="str">
        <f>Master!B29</f>
        <v>Fellandale</v>
      </c>
      <c r="D29" s="37">
        <f t="shared" si="0"/>
        <v>0.060787037037037056</v>
      </c>
      <c r="E29" s="48">
        <f t="shared" si="1"/>
        <v>0.19587962962962965</v>
      </c>
      <c r="F29" s="76" t="str">
        <f t="shared" si="8"/>
        <v>+</v>
      </c>
      <c r="G29" s="48">
        <f t="shared" si="3"/>
        <v>0.0011977365047338012</v>
      </c>
      <c r="H29" s="24">
        <v>22</v>
      </c>
      <c r="I29" s="87">
        <f t="shared" si="4"/>
        <v>0.0011977365047338012</v>
      </c>
      <c r="J29" s="37">
        <f t="shared" si="9"/>
        <v>0.06198477354177086</v>
      </c>
      <c r="K29" s="21">
        <v>0.3694560185181852</v>
      </c>
      <c r="L29" s="22">
        <f>'LEG 2 TIMES'!E29</f>
        <v>0.1350925925925926</v>
      </c>
      <c r="M29" s="22">
        <f>Master!G29</f>
        <v>0.1350925925925926</v>
      </c>
      <c r="N29" s="38">
        <f>Master!H29</f>
        <v>0.19587962962962965</v>
      </c>
      <c r="O29" s="14">
        <f t="shared" si="6"/>
        <v>16.777307835010912</v>
      </c>
    </row>
    <row r="30" spans="1:15" ht="12.75">
      <c r="A30" s="13">
        <v>12</v>
      </c>
      <c r="B30" s="20">
        <f>Master!A30</f>
        <v>26</v>
      </c>
      <c r="C30" s="14" t="str">
        <f>Master!B30</f>
        <v>Kirkstall Harriers 'A'</v>
      </c>
      <c r="D30" s="37">
        <f t="shared" si="0"/>
        <v>0.05732638888888887</v>
      </c>
      <c r="E30" s="48">
        <f t="shared" si="1"/>
        <v>0.174849537037037</v>
      </c>
      <c r="F30" s="76" t="str">
        <f t="shared" si="8"/>
        <v>-</v>
      </c>
      <c r="G30" s="48">
        <f t="shared" si="3"/>
        <v>0.00015538225944543987</v>
      </c>
      <c r="H30" s="24">
        <v>12</v>
      </c>
      <c r="I30" s="87">
        <f t="shared" si="4"/>
        <v>-0.00015538225944543987</v>
      </c>
      <c r="J30" s="37">
        <f t="shared" si="9"/>
        <v>0.05717100662944343</v>
      </c>
      <c r="K30" s="21">
        <v>0.34076388888888887</v>
      </c>
      <c r="L30" s="22">
        <f>'LEG 2 TIMES'!E30</f>
        <v>0.11752314814814814</v>
      </c>
      <c r="M30" s="22">
        <f>Master!G30</f>
        <v>0.11752314814814814</v>
      </c>
      <c r="N30" s="38">
        <f>Master!H30</f>
        <v>0.174849537037037</v>
      </c>
      <c r="O30" s="14">
        <f t="shared" si="6"/>
        <v>16.777307835010912</v>
      </c>
    </row>
    <row r="31" spans="1:15" ht="12.75">
      <c r="A31" s="13">
        <v>28</v>
      </c>
      <c r="B31" s="20">
        <f>Master!A31</f>
        <v>27</v>
      </c>
      <c r="C31" s="14" t="str">
        <f>Master!B31</f>
        <v>Kirkstall Harriers Ladies</v>
      </c>
      <c r="D31" s="37">
        <f t="shared" si="7"/>
        <v>0.06900462962962961</v>
      </c>
      <c r="E31" s="48">
        <f t="shared" si="1"/>
        <v>0.21177083333333332</v>
      </c>
      <c r="F31" s="76" t="str">
        <f>IF(I31&lt;0,"-","+")</f>
        <v>-</v>
      </c>
      <c r="G31" s="48">
        <f t="shared" si="3"/>
        <v>0.0007730274645682267</v>
      </c>
      <c r="H31" s="24">
        <v>30</v>
      </c>
      <c r="I31" s="87">
        <f t="shared" si="4"/>
        <v>-0.0007730274645682267</v>
      </c>
      <c r="J31" s="37">
        <f>K31*O31/100</f>
        <v>0.06823160216506138</v>
      </c>
      <c r="K31" s="21">
        <v>0.4066898148144815</v>
      </c>
      <c r="L31" s="22">
        <f>'LEG 2 TIMES'!E31</f>
        <v>0.14276620370370371</v>
      </c>
      <c r="M31" s="22">
        <f>Master!G31</f>
        <v>0.14276620370370371</v>
      </c>
      <c r="N31" s="38">
        <f>Master!H31</f>
        <v>0.21177083333333332</v>
      </c>
      <c r="O31" s="14">
        <f>O30</f>
        <v>16.777307835010912</v>
      </c>
    </row>
    <row r="32" spans="1:15" ht="12.75">
      <c r="A32" s="13">
        <v>21</v>
      </c>
      <c r="B32" s="20">
        <f>Master!A32</f>
        <v>28</v>
      </c>
      <c r="C32" s="14" t="str">
        <f>Master!B32</f>
        <v>Wakefield Harriers B</v>
      </c>
      <c r="D32" s="37">
        <f t="shared" si="0"/>
        <v>0.06120370370370372</v>
      </c>
      <c r="E32" s="48">
        <f t="shared" si="1"/>
        <v>0.17445601851851852</v>
      </c>
      <c r="F32" s="76" t="str">
        <f t="shared" si="8"/>
        <v>-</v>
      </c>
      <c r="G32" s="48">
        <f t="shared" si="3"/>
        <v>0.0033491771254265043</v>
      </c>
      <c r="H32" s="24">
        <v>11</v>
      </c>
      <c r="I32" s="87">
        <f t="shared" si="4"/>
        <v>-0.0033491771254265043</v>
      </c>
      <c r="J32" s="37">
        <f t="shared" si="9"/>
        <v>0.057854526578277214</v>
      </c>
      <c r="K32" s="21">
        <v>0.344837962962963</v>
      </c>
      <c r="L32" s="22">
        <f>'LEG 2 TIMES'!E32</f>
        <v>0.1132523148148148</v>
      </c>
      <c r="M32" s="22">
        <f>Master!G32</f>
        <v>0.1132523148148148</v>
      </c>
      <c r="N32" s="38">
        <f>Master!H32</f>
        <v>0.17445601851851852</v>
      </c>
      <c r="O32" s="14">
        <f t="shared" si="6"/>
        <v>16.777307835010912</v>
      </c>
    </row>
    <row r="33" spans="1:15" ht="12.75">
      <c r="A33" s="13">
        <v>2</v>
      </c>
      <c r="B33" s="20">
        <f>Master!A33</f>
        <v>29</v>
      </c>
      <c r="C33" s="14" t="str">
        <f>Master!B33</f>
        <v>Horsforth Harriers 'A'</v>
      </c>
      <c r="D33" s="37">
        <f t="shared" si="7"/>
        <v>0.04797453703703704</v>
      </c>
      <c r="E33" s="48">
        <f t="shared" si="1"/>
        <v>0.15914351851851852</v>
      </c>
      <c r="F33" s="76" t="str">
        <f t="shared" si="8"/>
        <v>+</v>
      </c>
      <c r="G33" s="48">
        <f t="shared" si="3"/>
        <v>0.0022738882924279308</v>
      </c>
      <c r="H33" s="24">
        <v>4</v>
      </c>
      <c r="I33" s="87">
        <f t="shared" si="4"/>
        <v>0.0022738882924279308</v>
      </c>
      <c r="J33" s="37">
        <f t="shared" si="9"/>
        <v>0.05024842532946497</v>
      </c>
      <c r="K33" s="21">
        <v>0.2995023148148148</v>
      </c>
      <c r="L33" s="22">
        <f>'LEG 2 TIMES'!E33</f>
        <v>0.11116898148148148</v>
      </c>
      <c r="M33" s="22">
        <f>Master!G33</f>
        <v>0.11116898148148148</v>
      </c>
      <c r="N33" s="38">
        <f>Master!H33</f>
        <v>0.15914351851851852</v>
      </c>
      <c r="O33" s="14">
        <f>O32</f>
        <v>16.777307835010912</v>
      </c>
    </row>
    <row r="34" spans="1:15" ht="12.75">
      <c r="A34" s="13">
        <v>25</v>
      </c>
      <c r="B34" s="20">
        <f>Master!A34</f>
        <v>30</v>
      </c>
      <c r="C34" s="14" t="str">
        <f>Master!B34</f>
        <v>Horsforth Harriers Vets</v>
      </c>
      <c r="D34" s="37">
        <f t="shared" si="0"/>
        <v>0.06496527777777777</v>
      </c>
      <c r="E34" s="48">
        <f t="shared" si="1"/>
        <v>0.19497685185185185</v>
      </c>
      <c r="F34" s="76" t="str">
        <f t="shared" si="8"/>
        <v>-</v>
      </c>
      <c r="G34" s="48">
        <f t="shared" si="3"/>
        <v>0.003926169619706821</v>
      </c>
      <c r="H34" s="24">
        <v>21</v>
      </c>
      <c r="I34" s="87">
        <f t="shared" si="4"/>
        <v>-0.003926169619706821</v>
      </c>
      <c r="J34" s="37">
        <f t="shared" si="9"/>
        <v>0.061039108158070954</v>
      </c>
      <c r="K34" s="21">
        <v>0.3638194444444445</v>
      </c>
      <c r="L34" s="22">
        <f>'LEG 2 TIMES'!E34</f>
        <v>0.13001157407407407</v>
      </c>
      <c r="M34" s="22">
        <f>Master!G34</f>
        <v>0.13001157407407407</v>
      </c>
      <c r="N34" s="38">
        <f>Master!H34</f>
        <v>0.19497685185185185</v>
      </c>
      <c r="O34" s="14">
        <f t="shared" si="6"/>
        <v>16.777307835010912</v>
      </c>
    </row>
    <row r="35" spans="1:15" ht="12.75">
      <c r="A35" s="13">
        <v>16</v>
      </c>
      <c r="B35" s="20">
        <f>Master!A35</f>
        <v>31</v>
      </c>
      <c r="C35" s="14" t="str">
        <f>Master!B35</f>
        <v>Horsforth Harriers Ladies</v>
      </c>
      <c r="D35" s="37">
        <f t="shared" si="0"/>
        <v>0.0584837962962963</v>
      </c>
      <c r="E35" s="48">
        <f t="shared" si="1"/>
        <v>0.18493055555555557</v>
      </c>
      <c r="F35" s="76" t="str">
        <f t="shared" si="8"/>
        <v>-</v>
      </c>
      <c r="G35" s="48">
        <f t="shared" si="3"/>
        <v>0.00045062245866480527</v>
      </c>
      <c r="H35" s="24">
        <v>18</v>
      </c>
      <c r="I35" s="87">
        <f t="shared" si="4"/>
        <v>-0.00045062245866480527</v>
      </c>
      <c r="J35" s="37">
        <f t="shared" si="9"/>
        <v>0.05803317383763149</v>
      </c>
      <c r="K35" s="21">
        <v>0.3459027777777777</v>
      </c>
      <c r="L35" s="22">
        <f>'LEG 2 TIMES'!E35</f>
        <v>0.12644675925925927</v>
      </c>
      <c r="M35" s="22">
        <f>Master!G35</f>
        <v>0.12644675925925927</v>
      </c>
      <c r="N35" s="38">
        <f>Master!H35</f>
        <v>0.18493055555555557</v>
      </c>
      <c r="O35" s="14">
        <f t="shared" si="6"/>
        <v>16.777307835010912</v>
      </c>
    </row>
    <row r="36" spans="1:15" ht="12.75">
      <c r="A36" s="13">
        <v>10</v>
      </c>
      <c r="B36" s="20">
        <f>Master!A36</f>
        <v>32</v>
      </c>
      <c r="C36" s="14" t="str">
        <f>Master!B36</f>
        <v>Kippax Harriers </v>
      </c>
      <c r="D36" s="37">
        <f t="shared" si="0"/>
        <v>0.05413194444444444</v>
      </c>
      <c r="E36" s="48">
        <f t="shared" si="1"/>
        <v>0.1810300925925926</v>
      </c>
      <c r="F36" s="76" t="str">
        <f t="shared" si="8"/>
        <v>+</v>
      </c>
      <c r="G36" s="48">
        <f t="shared" si="3"/>
        <v>0.00439833481052071</v>
      </c>
      <c r="H36" s="24">
        <v>17</v>
      </c>
      <c r="I36" s="87">
        <f t="shared" si="4"/>
        <v>0.00439833481052071</v>
      </c>
      <c r="J36" s="37">
        <f t="shared" si="9"/>
        <v>0.05853027925496515</v>
      </c>
      <c r="K36" s="21">
        <v>0.3488657407407407</v>
      </c>
      <c r="L36" s="22">
        <f>'LEG 2 TIMES'!E36</f>
        <v>0.12689814814814815</v>
      </c>
      <c r="M36" s="22">
        <f>Master!G36</f>
        <v>0.12689814814814815</v>
      </c>
      <c r="N36" s="38">
        <f>Master!H36</f>
        <v>0.1810300925925926</v>
      </c>
      <c r="O36" s="14">
        <f>O35</f>
        <v>16.777307835010912</v>
      </c>
    </row>
    <row r="37" spans="1:15" ht="12.75">
      <c r="A37" s="13">
        <v>30</v>
      </c>
      <c r="B37" s="20">
        <f>Master!A37</f>
        <v>33</v>
      </c>
      <c r="C37" s="14" t="str">
        <f>Master!B37</f>
        <v>Kippax Harriers Ladies</v>
      </c>
      <c r="D37" s="37">
        <f t="shared" si="0"/>
        <v>0.0708101851851852</v>
      </c>
      <c r="E37" s="48">
        <f t="shared" si="1"/>
        <v>0.20480324074074074</v>
      </c>
      <c r="F37" s="76" t="str">
        <f t="shared" si="8"/>
        <v>-</v>
      </c>
      <c r="G37" s="48">
        <f t="shared" si="3"/>
        <v>0.0005357904457683332</v>
      </c>
      <c r="H37" s="24">
        <v>26</v>
      </c>
      <c r="I37" s="87">
        <f t="shared" si="4"/>
        <v>-0.0005357904457683332</v>
      </c>
      <c r="J37" s="37">
        <f t="shared" si="9"/>
        <v>0.07027439473941686</v>
      </c>
      <c r="K37" s="21">
        <v>0.41886574074040744</v>
      </c>
      <c r="L37" s="22">
        <f>'LEG 2 TIMES'!E37</f>
        <v>0.13399305555555555</v>
      </c>
      <c r="M37" s="22">
        <f>Master!G37</f>
        <v>0.13399305555555555</v>
      </c>
      <c r="N37" s="38">
        <f>Master!H37</f>
        <v>0.20480324074074074</v>
      </c>
      <c r="O37" s="14">
        <f t="shared" si="6"/>
        <v>16.777307835010912</v>
      </c>
    </row>
    <row r="38" spans="1:15" ht="12.75">
      <c r="A38" s="13">
        <v>18</v>
      </c>
      <c r="B38" s="20">
        <f>Master!A38</f>
        <v>34</v>
      </c>
      <c r="C38" s="14" t="str">
        <f>Master!B38</f>
        <v>Woodkirk Striders</v>
      </c>
      <c r="D38" s="37">
        <f t="shared" si="0"/>
        <v>0.05930555555555557</v>
      </c>
      <c r="E38" s="48">
        <f t="shared" si="1"/>
        <v>0.1783449074074074</v>
      </c>
      <c r="F38" s="76" t="str">
        <f t="shared" si="8"/>
        <v>-</v>
      </c>
      <c r="G38" s="48">
        <f t="shared" si="3"/>
        <v>0.0023753343626331316</v>
      </c>
      <c r="H38" s="24">
        <v>13</v>
      </c>
      <c r="I38" s="87">
        <f t="shared" si="4"/>
        <v>-0.0023753343626331316</v>
      </c>
      <c r="J38" s="37">
        <f t="shared" si="9"/>
        <v>0.05693022119292244</v>
      </c>
      <c r="K38" s="21">
        <v>0.33932870370370366</v>
      </c>
      <c r="L38" s="22">
        <f>'LEG 2 TIMES'!E38</f>
        <v>0.11903935185185184</v>
      </c>
      <c r="M38" s="22">
        <f>Master!G38</f>
        <v>0.11903935185185184</v>
      </c>
      <c r="N38" s="38">
        <f>Master!H38</f>
        <v>0.1783449074074074</v>
      </c>
      <c r="O38" s="14">
        <f t="shared" si="6"/>
        <v>16.777307835010912</v>
      </c>
    </row>
    <row r="39" spans="2:11" ht="12.75">
      <c r="B39" s="20"/>
      <c r="C39" s="14"/>
      <c r="D39" s="37"/>
      <c r="E39" s="48"/>
      <c r="F39" s="76"/>
      <c r="G39" s="48"/>
      <c r="I39" s="87"/>
      <c r="J39" s="37"/>
      <c r="K39" s="21"/>
    </row>
    <row r="41" spans="3:4" ht="12.75">
      <c r="C41" s="46" t="s">
        <v>32</v>
      </c>
      <c r="D41" s="27">
        <f>SUM(D4:D38)</f>
        <v>2.1183564814814813</v>
      </c>
    </row>
    <row r="42" spans="3:4" ht="12.75">
      <c r="C42" s="13" t="s">
        <v>45</v>
      </c>
      <c r="D42" s="27">
        <f>AVERAGE(D4:D38)</f>
        <v>0.06052447089947089</v>
      </c>
    </row>
  </sheetData>
  <printOptions/>
  <pageMargins left="0.7480314960629921" right="0.7480314960629921" top="0.76" bottom="0.984251968503937" header="0.11811023622047245" footer="0.7086614173228347"/>
  <pageSetup fitToHeight="1" fitToWidth="1" horizontalDpi="180" verticalDpi="180" orientation="portrait" r:id="rId1"/>
  <headerFooter alignWithMargins="0">
    <oddHeader>&amp;C&amp;"Arial,Bold"&amp;14Leeds Country Way 31st August 2003
Leg 3 Results</oddHeader>
    <oddFooter>&amp;R&amp;D 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75" zoomScaleNormal="75" workbookViewId="0" topLeftCell="A1">
      <selection activeCell="A17" sqref="A17:IV17"/>
    </sheetView>
  </sheetViews>
  <sheetFormatPr defaultColWidth="9.140625" defaultRowHeight="12.75"/>
  <cols>
    <col min="1" max="1" width="10.28125" style="49" customWidth="1"/>
    <col min="2" max="2" width="10.140625" style="13" customWidth="1"/>
    <col min="3" max="3" width="23.00390625" style="13" customWidth="1"/>
    <col min="4" max="4" width="10.00390625" style="26" customWidth="1"/>
    <col min="5" max="5" width="9.140625" style="26" customWidth="1"/>
    <col min="6" max="6" width="5.28125" style="78" customWidth="1"/>
    <col min="7" max="7" width="10.00390625" style="26" customWidth="1"/>
    <col min="9" max="11" width="10.421875" style="13" customWidth="1"/>
    <col min="12" max="12" width="11.421875" style="22" customWidth="1"/>
    <col min="13" max="13" width="9.57421875" style="22" customWidth="1"/>
    <col min="14" max="14" width="9.8515625" style="22" customWidth="1"/>
    <col min="15" max="16384" width="9.140625" style="14" customWidth="1"/>
  </cols>
  <sheetData>
    <row r="1" spans="1:14" ht="12.75">
      <c r="A1" s="11"/>
      <c r="C1" s="14"/>
      <c r="D1" s="82"/>
      <c r="E1" s="15"/>
      <c r="F1" s="75"/>
      <c r="G1" s="15"/>
      <c r="I1" s="15"/>
      <c r="J1" s="15"/>
      <c r="K1" s="15"/>
      <c r="L1" s="16" t="s">
        <v>7</v>
      </c>
      <c r="M1" s="12" t="s">
        <v>4</v>
      </c>
      <c r="N1" s="12" t="s">
        <v>3</v>
      </c>
    </row>
    <row r="2" spans="1:15" ht="12.75">
      <c r="A2" s="11" t="s">
        <v>19</v>
      </c>
      <c r="B2" s="17" t="s">
        <v>12</v>
      </c>
      <c r="C2" s="18" t="s">
        <v>12</v>
      </c>
      <c r="D2" s="17" t="s">
        <v>20</v>
      </c>
      <c r="E2" s="17" t="s">
        <v>42</v>
      </c>
      <c r="F2" s="70" t="s">
        <v>7</v>
      </c>
      <c r="G2" s="17" t="s">
        <v>41</v>
      </c>
      <c r="H2" s="17" t="s">
        <v>18</v>
      </c>
      <c r="I2" s="17" t="s">
        <v>7</v>
      </c>
      <c r="J2" s="17" t="s">
        <v>43</v>
      </c>
      <c r="K2" s="17" t="s">
        <v>44</v>
      </c>
      <c r="L2" s="19" t="s">
        <v>55</v>
      </c>
      <c r="M2" s="12" t="s">
        <v>20</v>
      </c>
      <c r="N2" s="12" t="s">
        <v>20</v>
      </c>
      <c r="O2" s="11" t="s">
        <v>64</v>
      </c>
    </row>
    <row r="3" spans="1:15" ht="15.75" customHeight="1">
      <c r="A3" s="11" t="s">
        <v>16</v>
      </c>
      <c r="B3" s="17" t="s">
        <v>1</v>
      </c>
      <c r="C3" s="18" t="s">
        <v>0</v>
      </c>
      <c r="D3" s="17" t="s">
        <v>10</v>
      </c>
      <c r="E3" s="17" t="s">
        <v>10</v>
      </c>
      <c r="F3" s="70"/>
      <c r="G3" s="17" t="s">
        <v>10</v>
      </c>
      <c r="H3" s="17" t="s">
        <v>17</v>
      </c>
      <c r="I3" s="17" t="s">
        <v>52</v>
      </c>
      <c r="J3" s="17" t="s">
        <v>7</v>
      </c>
      <c r="K3" s="17" t="s">
        <v>7</v>
      </c>
      <c r="L3" s="19" t="s">
        <v>10</v>
      </c>
      <c r="M3" s="12" t="s">
        <v>10</v>
      </c>
      <c r="N3" s="12" t="s">
        <v>10</v>
      </c>
      <c r="O3" s="11" t="s">
        <v>65</v>
      </c>
    </row>
    <row r="4" spans="1:15" ht="12.75">
      <c r="A4" s="49">
        <v>13</v>
      </c>
      <c r="B4" s="20">
        <f>Master!A4</f>
        <v>0</v>
      </c>
      <c r="C4" s="14" t="str">
        <f>Master!B4</f>
        <v>St Theresas </v>
      </c>
      <c r="D4" s="26">
        <f aca="true" t="shared" si="0" ref="D4:D38">N4-M4</f>
        <v>0.05800925925925929</v>
      </c>
      <c r="E4" s="26">
        <f>L4+D4</f>
        <v>0.2662962962962963</v>
      </c>
      <c r="F4" s="78" t="str">
        <f>IF(I4&lt;0,"-","+")</f>
        <v>+</v>
      </c>
      <c r="G4" s="26">
        <f aca="true" t="shared" si="1" ref="G4:G38">IF(I4&lt;0,D4-J4,J4-D4)</f>
        <v>0.00932706232430447</v>
      </c>
      <c r="H4" s="13">
        <v>22</v>
      </c>
      <c r="I4" s="87">
        <f aca="true" t="shared" si="2" ref="I4:I38">J4-D4</f>
        <v>0.00932706232430447</v>
      </c>
      <c r="J4" s="21">
        <f>K4*O4/100</f>
        <v>0.06733632158356376</v>
      </c>
      <c r="K4" s="21">
        <v>0.3682407407407407</v>
      </c>
      <c r="L4" s="22">
        <f>'LEG 3 TIMES'!E4</f>
        <v>0.20828703703703702</v>
      </c>
      <c r="M4" s="22">
        <f>Master!I4</f>
        <v>0.20828703703703702</v>
      </c>
      <c r="N4" s="22">
        <f>Master!J4</f>
        <v>0.2662962962962963</v>
      </c>
      <c r="O4" s="14">
        <f>Leg_percent!H5</f>
        <v>18.28595104607716</v>
      </c>
    </row>
    <row r="5" spans="1:15" ht="12.75">
      <c r="A5" s="49">
        <v>6</v>
      </c>
      <c r="B5" s="20">
        <f>Master!A5</f>
        <v>1</v>
      </c>
      <c r="C5" s="14" t="str">
        <f>Master!B5</f>
        <v>Dewsbury  A</v>
      </c>
      <c r="D5" s="26">
        <f>N5-M5</f>
        <v>0.054699074074074094</v>
      </c>
      <c r="E5" s="26">
        <f>L5+D5</f>
        <v>0.22527777777777777</v>
      </c>
      <c r="F5" s="78" t="str">
        <f aca="true" t="shared" si="3" ref="F5:F16">IF(I5&lt;0,"-","+")</f>
        <v>+</v>
      </c>
      <c r="G5" s="26">
        <f t="shared" si="1"/>
        <v>0.002093195644726195</v>
      </c>
      <c r="H5" s="13">
        <v>8</v>
      </c>
      <c r="I5" s="87">
        <f t="shared" si="2"/>
        <v>0.002093195644726195</v>
      </c>
      <c r="J5" s="21">
        <f aca="true" t="shared" si="4" ref="J5:J16">K5*O5/100</f>
        <v>0.05679226971880029</v>
      </c>
      <c r="K5" s="21">
        <v>0.3105787037037037</v>
      </c>
      <c r="L5" s="22">
        <f>'LEG 3 TIMES'!E5</f>
        <v>0.17057870370370368</v>
      </c>
      <c r="M5" s="22">
        <f>Master!I5</f>
        <v>0.17057870370370368</v>
      </c>
      <c r="N5" s="22">
        <f>Master!J5</f>
        <v>0.22527777777777777</v>
      </c>
      <c r="O5" s="14">
        <f aca="true" t="shared" si="5" ref="O5:O16">O4</f>
        <v>18.28595104607716</v>
      </c>
    </row>
    <row r="6" spans="1:15" ht="12.75">
      <c r="A6" s="49">
        <v>16</v>
      </c>
      <c r="B6" s="20">
        <f>Master!A6</f>
        <v>2</v>
      </c>
      <c r="C6" s="14" t="str">
        <f>Master!B6</f>
        <v>Dewsbury B</v>
      </c>
      <c r="D6" s="26">
        <f>N6-M6</f>
        <v>0.06297453703703704</v>
      </c>
      <c r="E6" s="26">
        <f>L6+D6</f>
        <v>0.25981481481481483</v>
      </c>
      <c r="F6" s="78" t="str">
        <f aca="true" t="shared" si="6" ref="F6:F38">IF(I6&lt;0,"-","+")</f>
        <v>+</v>
      </c>
      <c r="G6" s="26">
        <f t="shared" si="1"/>
        <v>0.0043765995531612895</v>
      </c>
      <c r="H6" s="13">
        <v>21</v>
      </c>
      <c r="I6" s="87">
        <f t="shared" si="2"/>
        <v>0.0043765995531612895</v>
      </c>
      <c r="J6" s="21">
        <f aca="true" t="shared" si="7" ref="J6:J38">K6*O6/100</f>
        <v>0.06735113659019833</v>
      </c>
      <c r="K6" s="21">
        <v>0.3683217592592593</v>
      </c>
      <c r="L6" s="22">
        <f>'LEG 3 TIMES'!E6</f>
        <v>0.1968402777777778</v>
      </c>
      <c r="M6" s="22">
        <f>Master!I6</f>
        <v>0.1968402777777778</v>
      </c>
      <c r="N6" s="22">
        <f>Master!J6</f>
        <v>0.25981481481481483</v>
      </c>
      <c r="O6" s="14">
        <f aca="true" t="shared" si="8" ref="O6:O38">O5</f>
        <v>18.28595104607716</v>
      </c>
    </row>
    <row r="7" spans="1:15" ht="12.75">
      <c r="A7" s="49">
        <v>35</v>
      </c>
      <c r="B7" s="20">
        <f>Master!A7</f>
        <v>3</v>
      </c>
      <c r="C7" s="14" t="str">
        <f>Master!B7</f>
        <v>York Acorn Runners 'A'</v>
      </c>
      <c r="D7" s="94">
        <v>0.10416666666666667</v>
      </c>
      <c r="E7" s="94">
        <v>0.375</v>
      </c>
      <c r="F7" s="78" t="str">
        <f t="shared" si="3"/>
        <v>-</v>
      </c>
      <c r="G7" s="26">
        <f t="shared" si="1"/>
        <v>0.05307182521361172</v>
      </c>
      <c r="H7" s="13">
        <v>35</v>
      </c>
      <c r="I7" s="87">
        <f t="shared" si="2"/>
        <v>-0.05307182521361172</v>
      </c>
      <c r="J7" s="21">
        <f t="shared" si="4"/>
        <v>0.05109484145305495</v>
      </c>
      <c r="K7" s="21">
        <v>0.2794212962962963</v>
      </c>
      <c r="L7" s="22">
        <f>'LEG 3 TIMES'!E7</f>
        <v>0.14421296296296296</v>
      </c>
      <c r="M7" s="22">
        <f>Master!I7</f>
        <v>0.14421296296296296</v>
      </c>
      <c r="N7" s="22">
        <f>Master!J7</f>
        <v>0.19583333333333333</v>
      </c>
      <c r="O7" s="14">
        <f t="shared" si="5"/>
        <v>18.28595104607716</v>
      </c>
    </row>
    <row r="8" spans="1:15" ht="12.75">
      <c r="A8" s="49">
        <v>1</v>
      </c>
      <c r="B8" s="20">
        <f>Master!A8</f>
        <v>4</v>
      </c>
      <c r="C8" s="14" t="str">
        <f>Master!B8</f>
        <v>Abbey Men </v>
      </c>
      <c r="D8" s="26">
        <f>N8-M8</f>
        <v>0.0504050925925926</v>
      </c>
      <c r="E8" s="26">
        <f aca="true" t="shared" si="9" ref="E8:E38">L8+D8</f>
        <v>0.22148148148148147</v>
      </c>
      <c r="F8" s="78" t="str">
        <f t="shared" si="3"/>
        <v>+</v>
      </c>
      <c r="G8" s="26">
        <f t="shared" si="1"/>
        <v>0.007604124099760273</v>
      </c>
      <c r="H8" s="13">
        <v>6</v>
      </c>
      <c r="I8" s="87">
        <f t="shared" si="2"/>
        <v>0.007604124099760273</v>
      </c>
      <c r="J8" s="21">
        <f t="shared" si="4"/>
        <v>0.05800921669235287</v>
      </c>
      <c r="K8" s="21">
        <v>0.3172337962962963</v>
      </c>
      <c r="L8" s="22">
        <f>'LEG 3 TIMES'!E8</f>
        <v>0.17107638888888888</v>
      </c>
      <c r="M8" s="22">
        <f>Master!I8</f>
        <v>0.17107638888888888</v>
      </c>
      <c r="N8" s="22">
        <f>Master!J8</f>
        <v>0.22148148148148147</v>
      </c>
      <c r="O8" s="14">
        <f t="shared" si="5"/>
        <v>18.28595104607716</v>
      </c>
    </row>
    <row r="9" spans="1:15" ht="12.75">
      <c r="A9" s="49">
        <v>27</v>
      </c>
      <c r="B9" s="20">
        <f>Master!A9</f>
        <v>5</v>
      </c>
      <c r="C9" s="14" t="str">
        <f>Master!B9</f>
        <v>Abbey Ladies</v>
      </c>
      <c r="D9" s="26">
        <f t="shared" si="0"/>
        <v>0.07238425925925923</v>
      </c>
      <c r="E9" s="26">
        <f t="shared" si="9"/>
        <v>0.29755787037037035</v>
      </c>
      <c r="F9" s="78" t="str">
        <f t="shared" si="3"/>
        <v>+</v>
      </c>
      <c r="G9" s="26">
        <f t="shared" si="1"/>
        <v>0.0029606316249792264</v>
      </c>
      <c r="H9" s="13">
        <v>32</v>
      </c>
      <c r="I9" s="87">
        <f t="shared" si="2"/>
        <v>0.0029606316249792264</v>
      </c>
      <c r="J9" s="21">
        <f t="shared" si="4"/>
        <v>0.07534489088423846</v>
      </c>
      <c r="K9" s="21">
        <v>0.41203703703670375</v>
      </c>
      <c r="L9" s="22">
        <f>'LEG 3 TIMES'!E9</f>
        <v>0.22517361111111112</v>
      </c>
      <c r="M9" s="22">
        <f>Master!I9</f>
        <v>0.21875</v>
      </c>
      <c r="N9" s="22">
        <f>Master!J9</f>
        <v>0.29113425925925923</v>
      </c>
      <c r="O9" s="14">
        <f t="shared" si="5"/>
        <v>18.28595104607716</v>
      </c>
    </row>
    <row r="10" spans="1:15" ht="12.75">
      <c r="A10" s="49">
        <v>33</v>
      </c>
      <c r="B10" s="20">
        <f>Master!A10</f>
        <v>6</v>
      </c>
      <c r="C10" s="14" t="str">
        <f>Master!B10</f>
        <v>Baildon Runners Men</v>
      </c>
      <c r="D10" s="26">
        <f>N10-M10</f>
        <v>0.08693287037037037</v>
      </c>
      <c r="E10" s="26">
        <f t="shared" si="9"/>
        <v>0.2806944444444444</v>
      </c>
      <c r="F10" s="78" t="str">
        <f t="shared" si="3"/>
        <v>-</v>
      </c>
      <c r="G10" s="26">
        <f t="shared" si="1"/>
        <v>0.013825045487949467</v>
      </c>
      <c r="H10" s="13">
        <v>27</v>
      </c>
      <c r="I10" s="87">
        <f t="shared" si="2"/>
        <v>-0.013825045487949467</v>
      </c>
      <c r="J10" s="21">
        <f t="shared" si="4"/>
        <v>0.0731078248824209</v>
      </c>
      <c r="K10" s="21">
        <v>0.3998032407404074</v>
      </c>
      <c r="L10" s="22">
        <f>'LEG 3 TIMES'!E10</f>
        <v>0.19376157407407404</v>
      </c>
      <c r="M10" s="22">
        <f>Master!I10</f>
        <v>0.19376157407407404</v>
      </c>
      <c r="N10" s="22">
        <f>Master!J10</f>
        <v>0.2806944444444444</v>
      </c>
      <c r="O10" s="14">
        <f t="shared" si="5"/>
        <v>18.28595104607716</v>
      </c>
    </row>
    <row r="11" spans="1:15" ht="12.75">
      <c r="A11" s="49">
        <v>34</v>
      </c>
      <c r="B11" s="20">
        <f>Master!A11</f>
        <v>7</v>
      </c>
      <c r="C11" s="14" t="str">
        <f>Master!B11</f>
        <v>Baildon Runners Ladies</v>
      </c>
      <c r="D11" s="26">
        <f>N11-M11</f>
        <v>0.09520833333333334</v>
      </c>
      <c r="E11" s="26">
        <f t="shared" si="9"/>
        <v>0.33920138922222226</v>
      </c>
      <c r="F11" s="78" t="str">
        <f t="shared" si="3"/>
        <v>-</v>
      </c>
      <c r="G11" s="26">
        <f t="shared" si="1"/>
        <v>0.00836276438068996</v>
      </c>
      <c r="H11" s="13">
        <v>34</v>
      </c>
      <c r="I11" s="87">
        <f t="shared" si="2"/>
        <v>-0.00836276438068996</v>
      </c>
      <c r="J11" s="21">
        <f t="shared" si="4"/>
        <v>0.08684556895264338</v>
      </c>
      <c r="K11" s="21">
        <v>0.47493055588855554</v>
      </c>
      <c r="L11" s="22">
        <f>'LEG 3 TIMES'!E11</f>
        <v>0.24399305588888892</v>
      </c>
      <c r="M11" s="22">
        <f>Master!I11</f>
        <v>0.21875</v>
      </c>
      <c r="N11" s="22">
        <f>Master!J11</f>
        <v>0.31395833333333334</v>
      </c>
      <c r="O11" s="14">
        <f t="shared" si="5"/>
        <v>18.28595104607716</v>
      </c>
    </row>
    <row r="12" spans="1:15" ht="12.75">
      <c r="A12" s="49">
        <v>28</v>
      </c>
      <c r="B12" s="20">
        <f>Master!A12</f>
        <v>8</v>
      </c>
      <c r="C12" s="14" t="str">
        <f>Master!B12</f>
        <v>North Leeds runners</v>
      </c>
      <c r="D12" s="26">
        <f t="shared" si="0"/>
        <v>0.07592592592592592</v>
      </c>
      <c r="E12" s="26">
        <f t="shared" si="9"/>
        <v>0.28520833333333334</v>
      </c>
      <c r="F12" s="78" t="str">
        <f t="shared" si="3"/>
        <v>-</v>
      </c>
      <c r="G12" s="26">
        <f t="shared" si="1"/>
        <v>0.001992693531008477</v>
      </c>
      <c r="H12" s="13">
        <v>31</v>
      </c>
      <c r="I12" s="87">
        <f t="shared" si="2"/>
        <v>-0.001992693531008477</v>
      </c>
      <c r="J12" s="21">
        <f t="shared" si="4"/>
        <v>0.07393323239491745</v>
      </c>
      <c r="K12" s="21">
        <v>0.40431712962929633</v>
      </c>
      <c r="L12" s="22">
        <f>'LEG 3 TIMES'!E12</f>
        <v>0.20928240740740742</v>
      </c>
      <c r="M12" s="22">
        <f>Master!I12</f>
        <v>0.20928240740740742</v>
      </c>
      <c r="N12" s="22">
        <f>Master!J12</f>
        <v>0.28520833333333334</v>
      </c>
      <c r="O12" s="14">
        <f t="shared" si="5"/>
        <v>18.28595104607716</v>
      </c>
    </row>
    <row r="13" spans="1:15" ht="12.75">
      <c r="A13" s="49">
        <v>7</v>
      </c>
      <c r="B13" s="20">
        <f>Master!A13</f>
        <v>9</v>
      </c>
      <c r="C13" s="14" t="str">
        <f>Master!B13</f>
        <v>Wakefield Harriers Vets</v>
      </c>
      <c r="D13" s="26">
        <f t="shared" si="0"/>
        <v>0.055046296296296315</v>
      </c>
      <c r="E13" s="26">
        <f t="shared" si="9"/>
        <v>0.22398148148148148</v>
      </c>
      <c r="F13" s="78" t="str">
        <f t="shared" si="6"/>
        <v>+</v>
      </c>
      <c r="G13" s="26">
        <f t="shared" si="1"/>
        <v>0.0024846073247124165</v>
      </c>
      <c r="H13" s="13">
        <v>7</v>
      </c>
      <c r="I13" s="87">
        <f t="shared" si="2"/>
        <v>0.0024846073247124165</v>
      </c>
      <c r="J13" s="21">
        <f t="shared" si="7"/>
        <v>0.05753090362100873</v>
      </c>
      <c r="K13" s="21">
        <v>0.31461805555555555</v>
      </c>
      <c r="L13" s="22">
        <f>'LEG 3 TIMES'!E13</f>
        <v>0.16893518518518516</v>
      </c>
      <c r="M13" s="22">
        <f>Master!I13</f>
        <v>0.16893518518518516</v>
      </c>
      <c r="N13" s="22">
        <f>Master!J13</f>
        <v>0.22398148148148148</v>
      </c>
      <c r="O13" s="14">
        <f t="shared" si="8"/>
        <v>18.28595104607716</v>
      </c>
    </row>
    <row r="14" spans="1:15" ht="12.75">
      <c r="A14" s="49">
        <v>5</v>
      </c>
      <c r="B14" s="20">
        <f>Master!A14</f>
        <v>10</v>
      </c>
      <c r="C14" s="14" t="str">
        <f>Master!B14</f>
        <v>Pudsey Pacers 'A'</v>
      </c>
      <c r="D14" s="26">
        <f>N14-M14</f>
        <v>0.05402777777777776</v>
      </c>
      <c r="E14" s="26">
        <f t="shared" si="9"/>
        <v>0.21564814814814814</v>
      </c>
      <c r="F14" s="78" t="str">
        <f t="shared" si="6"/>
        <v>+</v>
      </c>
      <c r="G14" s="26">
        <f t="shared" si="1"/>
        <v>0.0023898839161202584</v>
      </c>
      <c r="H14" s="13">
        <v>4</v>
      </c>
      <c r="I14" s="87">
        <f t="shared" si="2"/>
        <v>0.0023898839161202584</v>
      </c>
      <c r="J14" s="21">
        <f t="shared" si="7"/>
        <v>0.056417661693898016</v>
      </c>
      <c r="K14" s="21">
        <v>0.3085300925925926</v>
      </c>
      <c r="L14" s="22">
        <f>'LEG 3 TIMES'!E14</f>
        <v>0.1616203703703704</v>
      </c>
      <c r="M14" s="22">
        <f>Master!I14</f>
        <v>0.1616203703703704</v>
      </c>
      <c r="N14" s="22">
        <f>Master!J14</f>
        <v>0.21564814814814814</v>
      </c>
      <c r="O14" s="14">
        <f t="shared" si="8"/>
        <v>18.28595104607716</v>
      </c>
    </row>
    <row r="15" spans="1:15" ht="12.75">
      <c r="A15" s="49">
        <v>24</v>
      </c>
      <c r="B15" s="20">
        <f>Master!A15</f>
        <v>11</v>
      </c>
      <c r="C15" s="14" t="str">
        <f>Master!B15</f>
        <v>Pudsey Pacers 'B'</v>
      </c>
      <c r="D15" s="26">
        <f>N15-M15</f>
        <v>0.06783564814814816</v>
      </c>
      <c r="E15" s="26">
        <f t="shared" si="9"/>
        <v>0.2842939814814815</v>
      </c>
      <c r="F15" s="78" t="str">
        <f t="shared" si="6"/>
        <v>+</v>
      </c>
      <c r="G15" s="26">
        <f t="shared" si="1"/>
        <v>0.0053716489216761865</v>
      </c>
      <c r="H15" s="13">
        <v>29</v>
      </c>
      <c r="I15" s="87">
        <f t="shared" si="2"/>
        <v>0.0053716489216761865</v>
      </c>
      <c r="J15" s="21">
        <f t="shared" si="7"/>
        <v>0.07320729706982435</v>
      </c>
      <c r="K15" s="21">
        <v>0.4003472222218889</v>
      </c>
      <c r="L15" s="22">
        <f>'LEG 3 TIMES'!E15</f>
        <v>0.21645833333333334</v>
      </c>
      <c r="M15" s="22">
        <f>Master!I15</f>
        <v>0.21645833333333334</v>
      </c>
      <c r="N15" s="22">
        <f>Master!J15</f>
        <v>0.2842939814814815</v>
      </c>
      <c r="O15" s="14">
        <f t="shared" si="8"/>
        <v>18.28595104607716</v>
      </c>
    </row>
    <row r="16" spans="1:15" ht="12.75">
      <c r="A16" s="49">
        <v>25</v>
      </c>
      <c r="B16" s="20">
        <f>Master!A16</f>
        <v>12</v>
      </c>
      <c r="C16" s="14" t="str">
        <f>Master!B16</f>
        <v>Knavesmire Harriers Ladies A</v>
      </c>
      <c r="D16" s="26">
        <f>N16-M16</f>
        <v>0.06922453703703704</v>
      </c>
      <c r="E16" s="26">
        <f t="shared" si="9"/>
        <v>0.28251157407407407</v>
      </c>
      <c r="F16" s="78" t="str">
        <f t="shared" si="3"/>
        <v>+</v>
      </c>
      <c r="G16" s="26">
        <f t="shared" si="1"/>
        <v>0.008977533698150963</v>
      </c>
      <c r="H16" s="13">
        <v>28</v>
      </c>
      <c r="I16" s="87">
        <f t="shared" si="2"/>
        <v>0.008977533698150963</v>
      </c>
      <c r="J16" s="21">
        <f t="shared" si="4"/>
        <v>0.078202070735188</v>
      </c>
      <c r="K16" s="21">
        <v>0.4276620370367037</v>
      </c>
      <c r="L16" s="22">
        <f>'LEG 3 TIMES'!E16</f>
        <v>0.21328703703703702</v>
      </c>
      <c r="M16" s="22">
        <f>Master!I16</f>
        <v>0.21328703703703702</v>
      </c>
      <c r="N16" s="22">
        <f>Master!J16</f>
        <v>0.28251157407407407</v>
      </c>
      <c r="O16" s="14">
        <f t="shared" si="5"/>
        <v>18.28595104607716</v>
      </c>
    </row>
    <row r="17" spans="1:15" ht="12.75">
      <c r="A17" s="49">
        <v>11</v>
      </c>
      <c r="B17" s="20">
        <f>Master!A17</f>
        <v>13</v>
      </c>
      <c r="C17" s="14" t="str">
        <f>Master!B17</f>
        <v>Ilkley Harriers </v>
      </c>
      <c r="D17" s="26">
        <f>N17-M17</f>
        <v>0.05766203703703707</v>
      </c>
      <c r="E17" s="26">
        <f t="shared" si="9"/>
        <v>0.2547916666666667</v>
      </c>
      <c r="F17" s="78" t="str">
        <f t="shared" si="6"/>
        <v>+</v>
      </c>
      <c r="G17" s="26">
        <f t="shared" si="1"/>
        <v>0.011301818846808323</v>
      </c>
      <c r="H17" s="13">
        <v>18</v>
      </c>
      <c r="I17" s="87">
        <f t="shared" si="2"/>
        <v>0.011301818846808323</v>
      </c>
      <c r="J17" s="21">
        <f t="shared" si="7"/>
        <v>0.06896385588384539</v>
      </c>
      <c r="K17" s="21">
        <v>0.3771412037037037</v>
      </c>
      <c r="L17" s="22">
        <f>'LEG 3 TIMES'!E17</f>
        <v>0.19712962962962963</v>
      </c>
      <c r="M17" s="22">
        <f>Master!I17</f>
        <v>0.19712962962962963</v>
      </c>
      <c r="N17" s="22">
        <f>Master!J17</f>
        <v>0.2547916666666667</v>
      </c>
      <c r="O17" s="14">
        <f t="shared" si="8"/>
        <v>18.28595104607716</v>
      </c>
    </row>
    <row r="18" spans="1:15" ht="12.75">
      <c r="A18" s="49">
        <v>23</v>
      </c>
      <c r="B18" s="20">
        <f>Master!A18</f>
        <v>14</v>
      </c>
      <c r="C18" s="14" t="str">
        <f>Master!B18</f>
        <v>Knavesmire Harriers 'B'</v>
      </c>
      <c r="D18" s="26">
        <f t="shared" si="0"/>
        <v>0.06652777777777777</v>
      </c>
      <c r="E18" s="26">
        <f t="shared" si="9"/>
        <v>0.25679398148148147</v>
      </c>
      <c r="F18" s="78" t="str">
        <f t="shared" si="6"/>
        <v>+</v>
      </c>
      <c r="G18" s="26">
        <f t="shared" si="1"/>
        <v>0.0030731233912924677</v>
      </c>
      <c r="H18" s="13">
        <v>19</v>
      </c>
      <c r="I18" s="87">
        <f t="shared" si="2"/>
        <v>0.0030731233912924677</v>
      </c>
      <c r="J18" s="21">
        <f t="shared" si="7"/>
        <v>0.06960090116907024</v>
      </c>
      <c r="K18" s="21">
        <v>0.3806249999996667</v>
      </c>
      <c r="L18" s="22">
        <f>'LEG 3 TIMES'!E18</f>
        <v>0.1902662037037037</v>
      </c>
      <c r="M18" s="22">
        <f>Master!I18</f>
        <v>0.1902662037037037</v>
      </c>
      <c r="N18" s="22">
        <f>Master!J18</f>
        <v>0.25679398148148147</v>
      </c>
      <c r="O18" s="14">
        <f t="shared" si="8"/>
        <v>18.28595104607716</v>
      </c>
    </row>
    <row r="19" spans="1:15" ht="12.75">
      <c r="A19" s="49">
        <v>12</v>
      </c>
      <c r="B19" s="20">
        <f>Master!A19</f>
        <v>15</v>
      </c>
      <c r="C19" s="14" t="str">
        <f>Master!B19</f>
        <v>Knavesmire Harriers 'A'</v>
      </c>
      <c r="D19" s="26">
        <f>N19-M19</f>
        <v>0.05782407407407408</v>
      </c>
      <c r="E19" s="26">
        <f t="shared" si="9"/>
        <v>0.20864583333333334</v>
      </c>
      <c r="F19" s="78" t="str">
        <f t="shared" si="6"/>
        <v>-</v>
      </c>
      <c r="G19" s="26">
        <f t="shared" si="1"/>
        <v>0.0036815741133396085</v>
      </c>
      <c r="H19" s="13">
        <v>1</v>
      </c>
      <c r="I19" s="87">
        <f t="shared" si="2"/>
        <v>-0.0036815741133396085</v>
      </c>
      <c r="J19" s="21">
        <f t="shared" si="7"/>
        <v>0.054142499960734475</v>
      </c>
      <c r="K19" s="21">
        <v>0.29608796296296297</v>
      </c>
      <c r="L19" s="22">
        <f>'LEG 3 TIMES'!E19</f>
        <v>0.15082175925925925</v>
      </c>
      <c r="M19" s="22">
        <f>Master!I19</f>
        <v>0.15082175925925925</v>
      </c>
      <c r="N19" s="22">
        <f>Master!J19</f>
        <v>0.20864583333333334</v>
      </c>
      <c r="O19" s="14">
        <f t="shared" si="8"/>
        <v>18.28595104607716</v>
      </c>
    </row>
    <row r="20" spans="1:15" ht="12.75">
      <c r="A20" s="49">
        <v>21</v>
      </c>
      <c r="B20" s="20">
        <f>Master!A20</f>
        <v>16</v>
      </c>
      <c r="C20" s="14" t="str">
        <f>Master!B20</f>
        <v>Cameron Rothwell A</v>
      </c>
      <c r="D20" s="26">
        <f>N20-M20</f>
        <v>0.06597222222222224</v>
      </c>
      <c r="E20" s="26">
        <f t="shared" si="9"/>
        <v>0.22046296296296297</v>
      </c>
      <c r="F20" s="78" t="str">
        <f t="shared" si="6"/>
        <v>-</v>
      </c>
      <c r="G20" s="26">
        <f t="shared" si="1"/>
        <v>0.009531279803612791</v>
      </c>
      <c r="H20" s="13">
        <v>5</v>
      </c>
      <c r="I20" s="87">
        <f t="shared" si="2"/>
        <v>-0.009531279803612791</v>
      </c>
      <c r="J20" s="21">
        <f t="shared" si="7"/>
        <v>0.05644094241860945</v>
      </c>
      <c r="K20" s="21">
        <v>0.3086574074074074</v>
      </c>
      <c r="L20" s="22">
        <f>'LEG 3 TIMES'!E20</f>
        <v>0.15449074074074073</v>
      </c>
      <c r="M20" s="22">
        <f>Master!I20</f>
        <v>0.15449074074074073</v>
      </c>
      <c r="N20" s="22">
        <f>Master!J20</f>
        <v>0.22046296296296297</v>
      </c>
      <c r="O20" s="14">
        <f t="shared" si="8"/>
        <v>18.28595104607716</v>
      </c>
    </row>
    <row r="21" spans="1:15" ht="12.75">
      <c r="A21" s="49">
        <v>29</v>
      </c>
      <c r="B21" s="20">
        <f>Master!A21</f>
        <v>17</v>
      </c>
      <c r="C21" s="14" t="str">
        <f>Master!B21</f>
        <v>Cameron Rothwell B</v>
      </c>
      <c r="D21" s="26">
        <f t="shared" si="0"/>
        <v>0.07643518518518516</v>
      </c>
      <c r="E21" s="26">
        <f t="shared" si="9"/>
        <v>0.2806944444444444</v>
      </c>
      <c r="F21" s="78" t="str">
        <f t="shared" si="6"/>
        <v>-</v>
      </c>
      <c r="G21" s="26">
        <f t="shared" si="1"/>
        <v>0.0023051248449800638</v>
      </c>
      <c r="H21" s="13">
        <v>26</v>
      </c>
      <c r="I21" s="87">
        <f t="shared" si="2"/>
        <v>-0.0023051248449800638</v>
      </c>
      <c r="J21" s="21">
        <f t="shared" si="7"/>
        <v>0.0741300603402051</v>
      </c>
      <c r="K21" s="21">
        <v>0.4053935185181852</v>
      </c>
      <c r="L21" s="22">
        <f>'LEG 3 TIMES'!E21</f>
        <v>0.20425925925925925</v>
      </c>
      <c r="M21" s="22">
        <f>Master!I21</f>
        <v>0.20425925925925925</v>
      </c>
      <c r="N21" s="22">
        <f>Master!J21</f>
        <v>0.2806944444444444</v>
      </c>
      <c r="O21" s="14">
        <f t="shared" si="8"/>
        <v>18.28595104607716</v>
      </c>
    </row>
    <row r="22" spans="1:15" ht="12.75">
      <c r="A22" s="49">
        <v>31</v>
      </c>
      <c r="B22" s="20">
        <f>Master!A22</f>
        <v>18</v>
      </c>
      <c r="C22" s="14" t="str">
        <f>Master!B22</f>
        <v>Ackworth R.R. 'A'</v>
      </c>
      <c r="D22" s="26">
        <f>N22-M22</f>
        <v>0.07863425925925926</v>
      </c>
      <c r="E22" s="26">
        <f t="shared" si="9"/>
        <v>0.30817129629629625</v>
      </c>
      <c r="F22" s="78" t="str">
        <f t="shared" si="6"/>
        <v>-</v>
      </c>
      <c r="G22" s="26">
        <f t="shared" si="1"/>
        <v>0.0014777047065668847</v>
      </c>
      <c r="H22" s="13">
        <v>33</v>
      </c>
      <c r="I22" s="87">
        <f t="shared" si="2"/>
        <v>-0.0014777047065668847</v>
      </c>
      <c r="J22" s="21">
        <f t="shared" si="7"/>
        <v>0.07715655455269238</v>
      </c>
      <c r="K22" s="21">
        <v>0.421944444444111</v>
      </c>
      <c r="L22" s="22">
        <f>'LEG 3 TIMES'!E22</f>
        <v>0.229537037037037</v>
      </c>
      <c r="M22" s="22">
        <f>Master!I22</f>
        <v>0.21875</v>
      </c>
      <c r="N22" s="22">
        <f>Master!J22</f>
        <v>0.29738425925925926</v>
      </c>
      <c r="O22" s="14">
        <f t="shared" si="8"/>
        <v>18.28595104607716</v>
      </c>
    </row>
    <row r="23" spans="1:15" ht="12.75">
      <c r="A23" s="49">
        <v>3</v>
      </c>
      <c r="B23" s="20">
        <f>Master!A23</f>
        <v>19</v>
      </c>
      <c r="C23" s="14" t="str">
        <f>Master!B23</f>
        <v>St Bedes 'A'</v>
      </c>
      <c r="D23" s="26">
        <f>N23-M23</f>
        <v>0.05246527777777776</v>
      </c>
      <c r="E23" s="26">
        <f t="shared" si="9"/>
        <v>0.22555555555555554</v>
      </c>
      <c r="F23" s="78" t="str">
        <f t="shared" si="6"/>
        <v>+</v>
      </c>
      <c r="G23" s="26">
        <f t="shared" si="1"/>
        <v>0.006885755229761786</v>
      </c>
      <c r="H23" s="13">
        <v>9</v>
      </c>
      <c r="I23" s="87">
        <f t="shared" si="2"/>
        <v>0.006885755229761786</v>
      </c>
      <c r="J23" s="21">
        <f t="shared" si="7"/>
        <v>0.05935103300753955</v>
      </c>
      <c r="K23" s="21">
        <v>0.32457175925925924</v>
      </c>
      <c r="L23" s="22">
        <f>'LEG 3 TIMES'!E23</f>
        <v>0.17309027777777777</v>
      </c>
      <c r="M23" s="22">
        <f>Master!I23</f>
        <v>0.17309027777777777</v>
      </c>
      <c r="N23" s="22">
        <f>Master!J23</f>
        <v>0.22555555555555554</v>
      </c>
      <c r="O23" s="14">
        <f t="shared" si="8"/>
        <v>18.28595104607716</v>
      </c>
    </row>
    <row r="24" spans="1:15" ht="12.75">
      <c r="A24" s="49">
        <v>22</v>
      </c>
      <c r="B24" s="20">
        <f>Master!A24</f>
        <v>20</v>
      </c>
      <c r="C24" s="14" t="str">
        <f>Master!B24</f>
        <v>St Bedes 'B'</v>
      </c>
      <c r="D24" s="26">
        <f t="shared" si="0"/>
        <v>0.06641203703703705</v>
      </c>
      <c r="E24" s="26">
        <f t="shared" si="9"/>
        <v>0.2742939814814815</v>
      </c>
      <c r="F24" s="78" t="str">
        <f t="shared" si="6"/>
        <v>+</v>
      </c>
      <c r="G24" s="26">
        <f t="shared" si="1"/>
        <v>0.00624498835778961</v>
      </c>
      <c r="H24" s="13">
        <v>24</v>
      </c>
      <c r="I24" s="87">
        <f t="shared" si="2"/>
        <v>0.00624498835778961</v>
      </c>
      <c r="J24" s="21">
        <f t="shared" si="7"/>
        <v>0.07265702539482666</v>
      </c>
      <c r="K24" s="21">
        <v>0.3973379629626297</v>
      </c>
      <c r="L24" s="22">
        <f>'LEG 3 TIMES'!E24</f>
        <v>0.20788194444444444</v>
      </c>
      <c r="M24" s="22">
        <f>Master!I24</f>
        <v>0.20788194444444444</v>
      </c>
      <c r="N24" s="22">
        <f>Master!J24</f>
        <v>0.2742939814814815</v>
      </c>
      <c r="O24" s="14">
        <f t="shared" si="8"/>
        <v>18.28595104607716</v>
      </c>
    </row>
    <row r="25" spans="1:15" ht="12.75">
      <c r="A25" s="49">
        <v>4</v>
      </c>
      <c r="B25" s="20">
        <f>Master!A25</f>
        <v>21</v>
      </c>
      <c r="C25" s="14" t="str">
        <f>Master!B25</f>
        <v>Valley Striders 'A'</v>
      </c>
      <c r="D25" s="26">
        <f>N25-M25</f>
        <v>0.05371527777777779</v>
      </c>
      <c r="E25" s="26">
        <f t="shared" si="9"/>
        <v>0.21300925925925926</v>
      </c>
      <c r="F25" s="78" t="str">
        <f t="shared" si="6"/>
        <v>+</v>
      </c>
      <c r="G25" s="26">
        <f t="shared" si="1"/>
        <v>0.0009499802742044886</v>
      </c>
      <c r="H25" s="13">
        <v>3</v>
      </c>
      <c r="I25" s="87">
        <f t="shared" si="2"/>
        <v>0.0009499802742044886</v>
      </c>
      <c r="J25" s="21">
        <f t="shared" si="7"/>
        <v>0.05466525805198228</v>
      </c>
      <c r="K25" s="21">
        <v>0.29894675925925923</v>
      </c>
      <c r="L25" s="22">
        <f>'LEG 3 TIMES'!E25</f>
        <v>0.15929398148148147</v>
      </c>
      <c r="M25" s="22">
        <f>Master!I25</f>
        <v>0.15929398148148147</v>
      </c>
      <c r="N25" s="22">
        <f>Master!J25</f>
        <v>0.21300925925925926</v>
      </c>
      <c r="O25" s="14">
        <f t="shared" si="8"/>
        <v>18.28595104607716</v>
      </c>
    </row>
    <row r="26" spans="1:15" ht="12.75">
      <c r="A26" s="49">
        <v>15</v>
      </c>
      <c r="B26" s="20">
        <f>Master!A26</f>
        <v>22</v>
      </c>
      <c r="C26" s="14" t="str">
        <f>Master!B26</f>
        <v>Valley Striders  Vets</v>
      </c>
      <c r="D26" s="26">
        <f t="shared" si="0"/>
        <v>0.05921296296296297</v>
      </c>
      <c r="E26" s="26">
        <f t="shared" si="9"/>
        <v>0.2389351851851852</v>
      </c>
      <c r="F26" s="78" t="str">
        <f t="shared" si="6"/>
        <v>+</v>
      </c>
      <c r="G26" s="26">
        <f t="shared" si="1"/>
        <v>0.003985738910521994</v>
      </c>
      <c r="H26" s="13">
        <v>13</v>
      </c>
      <c r="I26" s="87">
        <f t="shared" si="2"/>
        <v>0.003985738910521994</v>
      </c>
      <c r="J26" s="21">
        <f t="shared" si="7"/>
        <v>0.06319870187348496</v>
      </c>
      <c r="K26" s="21">
        <v>0.345613425925926</v>
      </c>
      <c r="L26" s="22">
        <f>'LEG 3 TIMES'!E26</f>
        <v>0.17972222222222223</v>
      </c>
      <c r="M26" s="22">
        <f>Master!I26</f>
        <v>0.17972222222222223</v>
      </c>
      <c r="N26" s="22">
        <f>Master!J26</f>
        <v>0.2389351851851852</v>
      </c>
      <c r="O26" s="14">
        <f t="shared" si="8"/>
        <v>18.28595104607716</v>
      </c>
    </row>
    <row r="27" spans="1:15" ht="12.75">
      <c r="A27" s="49">
        <v>17</v>
      </c>
      <c r="B27" s="20">
        <f>Master!A27</f>
        <v>23</v>
      </c>
      <c r="C27" s="14" t="str">
        <f>Master!B27</f>
        <v>Valley Striders Ladies</v>
      </c>
      <c r="D27" s="26">
        <f t="shared" si="0"/>
        <v>0.0632638888888889</v>
      </c>
      <c r="E27" s="26">
        <f t="shared" si="9"/>
        <v>0.2435532407407407</v>
      </c>
      <c r="F27" s="78" t="str">
        <f t="shared" si="6"/>
        <v>+</v>
      </c>
      <c r="G27" s="26">
        <f t="shared" si="1"/>
        <v>0.0012808621588211722</v>
      </c>
      <c r="H27" s="13">
        <v>16</v>
      </c>
      <c r="I27" s="87">
        <f t="shared" si="2"/>
        <v>0.0012808621588211722</v>
      </c>
      <c r="J27" s="21">
        <f t="shared" si="7"/>
        <v>0.06454475104771007</v>
      </c>
      <c r="K27" s="21">
        <v>0.35297453703703696</v>
      </c>
      <c r="L27" s="22">
        <f>'LEG 3 TIMES'!E27</f>
        <v>0.1802893518518518</v>
      </c>
      <c r="M27" s="22">
        <f>Master!I27</f>
        <v>0.18028935185185183</v>
      </c>
      <c r="N27" s="22">
        <f>Master!J27</f>
        <v>0.24355324074074072</v>
      </c>
      <c r="O27" s="14">
        <f t="shared" si="8"/>
        <v>18.28595104607716</v>
      </c>
    </row>
    <row r="28" spans="1:15" ht="12.75">
      <c r="A28" s="49">
        <v>26</v>
      </c>
      <c r="B28" s="20">
        <f>Master!A28</f>
        <v>24</v>
      </c>
      <c r="C28" s="14" t="str">
        <f>Master!B28</f>
        <v>Valley Striders D</v>
      </c>
      <c r="D28" s="26">
        <f t="shared" si="0"/>
        <v>0.07055555555555557</v>
      </c>
      <c r="E28" s="26">
        <f t="shared" si="9"/>
        <v>0.2490740740740741</v>
      </c>
      <c r="F28" s="78" t="str">
        <f t="shared" si="6"/>
        <v>-</v>
      </c>
      <c r="G28" s="26">
        <f t="shared" si="1"/>
        <v>0.003024522456223394</v>
      </c>
      <c r="H28" s="13">
        <v>17</v>
      </c>
      <c r="I28" s="87">
        <f t="shared" si="2"/>
        <v>-0.003024522456223394</v>
      </c>
      <c r="J28" s="21">
        <f t="shared" si="7"/>
        <v>0.06753103309933217</v>
      </c>
      <c r="K28" s="21">
        <v>0.36930555555555555</v>
      </c>
      <c r="L28" s="22">
        <f>'LEG 3 TIMES'!E28</f>
        <v>0.17851851851851852</v>
      </c>
      <c r="M28" s="22">
        <f>Master!I28</f>
        <v>0.17851851851851852</v>
      </c>
      <c r="N28" s="22">
        <f>Master!J28</f>
        <v>0.2490740740740741</v>
      </c>
      <c r="O28" s="14">
        <f t="shared" si="8"/>
        <v>18.28595104607716</v>
      </c>
    </row>
    <row r="29" spans="1:15" ht="12.75">
      <c r="A29" s="49">
        <v>30</v>
      </c>
      <c r="B29" s="20">
        <f>Master!A29</f>
        <v>25</v>
      </c>
      <c r="C29" s="14" t="str">
        <f>Master!B29</f>
        <v>Fellandale</v>
      </c>
      <c r="D29" s="26">
        <f t="shared" si="0"/>
        <v>0.07827546296296292</v>
      </c>
      <c r="E29" s="26">
        <f t="shared" si="9"/>
        <v>0.2741550925925926</v>
      </c>
      <c r="F29" s="78" t="str">
        <f t="shared" si="6"/>
        <v>-</v>
      </c>
      <c r="G29" s="26">
        <f t="shared" si="1"/>
        <v>0.010716916279941813</v>
      </c>
      <c r="H29" s="13">
        <v>23</v>
      </c>
      <c r="I29" s="87">
        <f t="shared" si="2"/>
        <v>-0.010716916279941813</v>
      </c>
      <c r="J29" s="21">
        <f t="shared" si="7"/>
        <v>0.06755854668302111</v>
      </c>
      <c r="K29" s="21">
        <v>0.3694560185181852</v>
      </c>
      <c r="L29" s="22">
        <f>'LEG 3 TIMES'!E29</f>
        <v>0.19587962962962965</v>
      </c>
      <c r="M29" s="22">
        <f>Master!I29</f>
        <v>0.19587962962962965</v>
      </c>
      <c r="N29" s="22">
        <f>Master!J29</f>
        <v>0.2741550925925926</v>
      </c>
      <c r="O29" s="14">
        <f t="shared" si="8"/>
        <v>18.28595104607716</v>
      </c>
    </row>
    <row r="30" spans="1:15" ht="12.75">
      <c r="A30" s="49">
        <v>8</v>
      </c>
      <c r="B30" s="20">
        <f>Master!A30</f>
        <v>26</v>
      </c>
      <c r="C30" s="14" t="str">
        <f>Master!B30</f>
        <v>Kirkstall Harriers 'A'</v>
      </c>
      <c r="D30" s="26">
        <f t="shared" si="0"/>
        <v>0.0554513888888889</v>
      </c>
      <c r="E30" s="26">
        <f t="shared" si="9"/>
        <v>0.2303009259259259</v>
      </c>
      <c r="F30" s="78" t="str">
        <f t="shared" si="6"/>
        <v>+</v>
      </c>
      <c r="G30" s="26">
        <f t="shared" si="1"/>
        <v>0.006860529016042088</v>
      </c>
      <c r="H30" s="13">
        <v>10</v>
      </c>
      <c r="I30" s="87">
        <f t="shared" si="2"/>
        <v>0.006860529016042088</v>
      </c>
      <c r="J30" s="21">
        <f t="shared" si="7"/>
        <v>0.062311917904930986</v>
      </c>
      <c r="K30" s="21">
        <v>0.34076388888888887</v>
      </c>
      <c r="L30" s="22">
        <f>'LEG 3 TIMES'!E30</f>
        <v>0.174849537037037</v>
      </c>
      <c r="M30" s="22">
        <f>Master!I30</f>
        <v>0.174849537037037</v>
      </c>
      <c r="N30" s="22">
        <f>Master!J30</f>
        <v>0.2303009259259259</v>
      </c>
      <c r="O30" s="14">
        <f t="shared" si="8"/>
        <v>18.28595104607716</v>
      </c>
    </row>
    <row r="31" spans="1:15" ht="12.75">
      <c r="A31" s="49">
        <v>20</v>
      </c>
      <c r="B31" s="20">
        <f>Master!A31</f>
        <v>27</v>
      </c>
      <c r="C31" s="14" t="str">
        <f>Master!B31</f>
        <v>Kirkstall Harriers Ladies</v>
      </c>
      <c r="D31" s="26">
        <f t="shared" si="0"/>
        <v>0.06560185185185183</v>
      </c>
      <c r="E31" s="26">
        <f t="shared" si="9"/>
        <v>0.27737268518518515</v>
      </c>
      <c r="F31" s="78" t="str">
        <f t="shared" si="6"/>
        <v>+</v>
      </c>
      <c r="G31" s="26">
        <f t="shared" si="1"/>
        <v>0.008765248594506114</v>
      </c>
      <c r="H31" s="13">
        <v>25</v>
      </c>
      <c r="I31" s="87">
        <f t="shared" si="2"/>
        <v>0.008765248594506114</v>
      </c>
      <c r="J31" s="21">
        <f t="shared" si="7"/>
        <v>0.07436710044635794</v>
      </c>
      <c r="K31" s="21">
        <v>0.4066898148144815</v>
      </c>
      <c r="L31" s="22">
        <f>'LEG 3 TIMES'!E31</f>
        <v>0.21177083333333332</v>
      </c>
      <c r="M31" s="22">
        <f>Master!I31</f>
        <v>0.21177083333333332</v>
      </c>
      <c r="N31" s="22">
        <f>Master!J31</f>
        <v>0.27737268518518515</v>
      </c>
      <c r="O31" s="14">
        <f t="shared" si="8"/>
        <v>18.28595104607716</v>
      </c>
    </row>
    <row r="32" spans="1:15" ht="12.75">
      <c r="A32" s="49">
        <v>19</v>
      </c>
      <c r="B32" s="20">
        <f>Master!A32</f>
        <v>28</v>
      </c>
      <c r="C32" s="14" t="str">
        <f>Master!B32</f>
        <v>Wakefield Harriers B</v>
      </c>
      <c r="D32" s="26">
        <f t="shared" si="0"/>
        <v>0.06466435185185185</v>
      </c>
      <c r="E32" s="26">
        <f t="shared" si="9"/>
        <v>0.23912037037037037</v>
      </c>
      <c r="F32" s="78" t="str">
        <f t="shared" si="6"/>
        <v>-</v>
      </c>
      <c r="G32" s="26">
        <f t="shared" si="1"/>
        <v>0.0016074507561547463</v>
      </c>
      <c r="H32" s="13">
        <v>14</v>
      </c>
      <c r="I32" s="87">
        <f t="shared" si="2"/>
        <v>-0.0016074507561547463</v>
      </c>
      <c r="J32" s="21">
        <f t="shared" si="7"/>
        <v>0.0630569010956971</v>
      </c>
      <c r="K32" s="21">
        <v>0.344837962962963</v>
      </c>
      <c r="L32" s="22">
        <f>'LEG 3 TIMES'!E32</f>
        <v>0.17445601851851852</v>
      </c>
      <c r="M32" s="22">
        <f>Master!I32</f>
        <v>0.17445601851851852</v>
      </c>
      <c r="N32" s="22">
        <f>Master!J32</f>
        <v>0.23912037037037037</v>
      </c>
      <c r="O32" s="14">
        <f t="shared" si="8"/>
        <v>18.28595104607716</v>
      </c>
    </row>
    <row r="33" spans="1:15" ht="12.75">
      <c r="A33" s="49">
        <v>2</v>
      </c>
      <c r="B33" s="20">
        <f>Master!A33</f>
        <v>29</v>
      </c>
      <c r="C33" s="14" t="str">
        <f>Master!B33</f>
        <v>Horsforth Harriers 'A'</v>
      </c>
      <c r="D33" s="26">
        <f t="shared" si="0"/>
        <v>0.05232638888888891</v>
      </c>
      <c r="E33" s="26">
        <f t="shared" si="9"/>
        <v>0.21146990740740743</v>
      </c>
      <c r="F33" s="78" t="str">
        <f t="shared" si="6"/>
        <v>+</v>
      </c>
      <c r="G33" s="26">
        <f t="shared" si="1"/>
        <v>0.002440457780016031</v>
      </c>
      <c r="H33" s="13">
        <v>2</v>
      </c>
      <c r="I33" s="87">
        <f t="shared" si="2"/>
        <v>0.002440457780016031</v>
      </c>
      <c r="J33" s="21">
        <f t="shared" si="7"/>
        <v>0.05476684666890494</v>
      </c>
      <c r="K33" s="21">
        <v>0.2995023148148148</v>
      </c>
      <c r="L33" s="22">
        <f>'LEG 3 TIMES'!E33</f>
        <v>0.15914351851851852</v>
      </c>
      <c r="M33" s="22">
        <f>Master!I33</f>
        <v>0.15914351851851852</v>
      </c>
      <c r="N33" s="22">
        <f>Master!J33</f>
        <v>0.21146990740740743</v>
      </c>
      <c r="O33" s="14">
        <f t="shared" si="8"/>
        <v>18.28595104607716</v>
      </c>
    </row>
    <row r="34" spans="1:15" ht="12.75">
      <c r="A34" s="49">
        <v>18</v>
      </c>
      <c r="B34" s="20">
        <f>Master!A34</f>
        <v>30</v>
      </c>
      <c r="C34" s="14" t="str">
        <f>Master!B34</f>
        <v>Horsforth Harriers Vets</v>
      </c>
      <c r="D34" s="26">
        <f t="shared" si="0"/>
        <v>0.06337962962962965</v>
      </c>
      <c r="E34" s="26">
        <f t="shared" si="9"/>
        <v>0.2583564814814815</v>
      </c>
      <c r="F34" s="78" t="str">
        <f t="shared" si="6"/>
        <v>+</v>
      </c>
      <c r="G34" s="26">
        <f t="shared" si="1"/>
        <v>0.0031482158775913566</v>
      </c>
      <c r="H34" s="13">
        <v>20</v>
      </c>
      <c r="I34" s="87">
        <f t="shared" si="2"/>
        <v>0.0031482158775913566</v>
      </c>
      <c r="J34" s="21">
        <f t="shared" si="7"/>
        <v>0.066527845507221</v>
      </c>
      <c r="K34" s="21">
        <v>0.3638194444444445</v>
      </c>
      <c r="L34" s="22">
        <f>'LEG 3 TIMES'!E34</f>
        <v>0.19497685185185185</v>
      </c>
      <c r="M34" s="22">
        <f>Master!I34</f>
        <v>0.19497685185185185</v>
      </c>
      <c r="N34" s="22">
        <f>Master!J34</f>
        <v>0.2583564814814815</v>
      </c>
      <c r="O34" s="14">
        <f t="shared" si="8"/>
        <v>18.28595104607716</v>
      </c>
    </row>
    <row r="35" spans="1:15" ht="12.75">
      <c r="A35" s="49">
        <v>9</v>
      </c>
      <c r="B35" s="20">
        <f>Master!A35</f>
        <v>31</v>
      </c>
      <c r="C35" s="14" t="str">
        <f>Master!B35</f>
        <v>Horsforth Harriers Ladies</v>
      </c>
      <c r="D35" s="26">
        <f t="shared" si="0"/>
        <v>0.05704861111111109</v>
      </c>
      <c r="E35" s="26">
        <f t="shared" si="9"/>
        <v>0.24197916666666666</v>
      </c>
      <c r="F35" s="78" t="str">
        <f t="shared" si="6"/>
        <v>+</v>
      </c>
      <c r="G35" s="26">
        <f t="shared" si="1"/>
        <v>0.0062030015003543965</v>
      </c>
      <c r="H35" s="13">
        <v>15</v>
      </c>
      <c r="I35" s="87">
        <f t="shared" si="2"/>
        <v>0.0062030015003543965</v>
      </c>
      <c r="J35" s="21">
        <f t="shared" si="7"/>
        <v>0.06325161261146549</v>
      </c>
      <c r="K35" s="21">
        <v>0.3459027777777777</v>
      </c>
      <c r="L35" s="22">
        <f>'LEG 3 TIMES'!E35</f>
        <v>0.18493055555555557</v>
      </c>
      <c r="M35" s="22">
        <f>Master!I35</f>
        <v>0.18493055555555557</v>
      </c>
      <c r="N35" s="22">
        <f>Master!J35</f>
        <v>0.24197916666666666</v>
      </c>
      <c r="O35" s="14">
        <f t="shared" si="8"/>
        <v>18.28595104607716</v>
      </c>
    </row>
    <row r="36" spans="1:15" ht="12.75">
      <c r="A36" s="49">
        <v>10</v>
      </c>
      <c r="B36" s="20">
        <f>Master!A36</f>
        <v>32</v>
      </c>
      <c r="C36" s="14" t="str">
        <f>Master!B36</f>
        <v>Kippax Harriers </v>
      </c>
      <c r="D36" s="26">
        <f t="shared" si="0"/>
        <v>0.05754629629629629</v>
      </c>
      <c r="E36" s="26">
        <f t="shared" si="9"/>
        <v>0.23857638888888888</v>
      </c>
      <c r="F36" s="78" t="str">
        <f t="shared" si="6"/>
        <v>+</v>
      </c>
      <c r="G36" s="26">
        <f t="shared" si="1"/>
        <v>0.006247122272090011</v>
      </c>
      <c r="H36" s="13">
        <v>12</v>
      </c>
      <c r="I36" s="87">
        <f t="shared" si="2"/>
        <v>0.006247122272090011</v>
      </c>
      <c r="J36" s="21">
        <f t="shared" si="7"/>
        <v>0.0637934185683863</v>
      </c>
      <c r="K36" s="21">
        <v>0.3488657407407407</v>
      </c>
      <c r="L36" s="22">
        <f>'LEG 3 TIMES'!E36</f>
        <v>0.1810300925925926</v>
      </c>
      <c r="M36" s="22">
        <f>Master!I36</f>
        <v>0.1810300925925926</v>
      </c>
      <c r="N36" s="22">
        <f>Master!J36</f>
        <v>0.23857638888888888</v>
      </c>
      <c r="O36" s="14">
        <f t="shared" si="8"/>
        <v>18.28595104607716</v>
      </c>
    </row>
    <row r="37" spans="1:15" ht="12.75">
      <c r="A37" s="49">
        <v>32</v>
      </c>
      <c r="B37" s="20">
        <f>Master!A37</f>
        <v>33</v>
      </c>
      <c r="C37" s="14" t="str">
        <f>Master!B37</f>
        <v>Kippax Harriers Ladies</v>
      </c>
      <c r="D37" s="26">
        <f>N37-M37</f>
        <v>0.07983796296296297</v>
      </c>
      <c r="E37" s="26">
        <f t="shared" si="9"/>
        <v>0.2846412037037037</v>
      </c>
      <c r="F37" s="78" t="str">
        <f t="shared" si="6"/>
        <v>-</v>
      </c>
      <c r="G37" s="26">
        <f t="shared" si="1"/>
        <v>0.0032443786623835985</v>
      </c>
      <c r="H37" s="13">
        <v>30</v>
      </c>
      <c r="I37" s="87">
        <f t="shared" si="2"/>
        <v>-0.0032443786623835985</v>
      </c>
      <c r="J37" s="21">
        <f t="shared" si="7"/>
        <v>0.07659358430057937</v>
      </c>
      <c r="K37" s="21">
        <v>0.41886574074040744</v>
      </c>
      <c r="L37" s="22">
        <f>'LEG 3 TIMES'!E37</f>
        <v>0.20480324074074074</v>
      </c>
      <c r="M37" s="22">
        <f>Master!I37</f>
        <v>0.20480324074074074</v>
      </c>
      <c r="N37" s="22">
        <f>Master!J37</f>
        <v>0.2846412037037037</v>
      </c>
      <c r="O37" s="14">
        <f t="shared" si="8"/>
        <v>18.28595104607716</v>
      </c>
    </row>
    <row r="38" spans="1:15" ht="12.75">
      <c r="A38" s="49">
        <v>14</v>
      </c>
      <c r="B38" s="20">
        <f>Master!A38</f>
        <v>34</v>
      </c>
      <c r="C38" s="14" t="str">
        <f>Master!B38</f>
        <v>Woodkirk Striders</v>
      </c>
      <c r="D38" s="26">
        <f t="shared" si="0"/>
        <v>0.059189814814814834</v>
      </c>
      <c r="E38" s="26">
        <f t="shared" si="9"/>
        <v>0.23753472222222224</v>
      </c>
      <c r="F38" s="78" t="str">
        <f t="shared" si="6"/>
        <v>+</v>
      </c>
      <c r="G38" s="26">
        <f t="shared" si="1"/>
        <v>0.002859665829732627</v>
      </c>
      <c r="H38" s="13">
        <v>11</v>
      </c>
      <c r="I38" s="87">
        <f t="shared" si="2"/>
        <v>0.002859665829732627</v>
      </c>
      <c r="J38" s="21">
        <f t="shared" si="7"/>
        <v>0.06204948064454746</v>
      </c>
      <c r="K38" s="21">
        <v>0.33932870370370366</v>
      </c>
      <c r="L38" s="22">
        <f>'LEG 3 TIMES'!E38</f>
        <v>0.1783449074074074</v>
      </c>
      <c r="M38" s="22">
        <f>Master!I38</f>
        <v>0.1783449074074074</v>
      </c>
      <c r="N38" s="22">
        <f>Master!J38</f>
        <v>0.23753472222222224</v>
      </c>
      <c r="O38" s="14">
        <f t="shared" si="8"/>
        <v>18.28595104607716</v>
      </c>
    </row>
    <row r="39" spans="2:11" ht="12.75">
      <c r="B39" s="20"/>
      <c r="C39" s="14"/>
      <c r="I39" s="87"/>
      <c r="J39" s="21"/>
      <c r="K39" s="21"/>
    </row>
    <row r="40" spans="2:11" ht="12.75">
      <c r="B40" s="20"/>
      <c r="C40" s="14"/>
      <c r="D40" s="94"/>
      <c r="E40" s="95" t="s">
        <v>102</v>
      </c>
      <c r="I40" s="87"/>
      <c r="J40" s="21"/>
      <c r="K40" s="21"/>
    </row>
    <row r="42" spans="3:4" ht="12.75">
      <c r="C42" s="13" t="s">
        <v>33</v>
      </c>
      <c r="D42" s="27">
        <f>SUM(D4:D38)</f>
        <v>2.308842592592593</v>
      </c>
    </row>
    <row r="43" spans="3:4" ht="12.75">
      <c r="C43" s="49" t="s">
        <v>47</v>
      </c>
      <c r="D43" s="26">
        <f>AVERAGE(D4:D38)</f>
        <v>0.06596693121693123</v>
      </c>
    </row>
  </sheetData>
  <printOptions/>
  <pageMargins left="0.7480314960629921" right="0.7480314960629921" top="0.72" bottom="0.984251968503937" header="0.11811023622047245" footer="0.7086614173228347"/>
  <pageSetup fitToHeight="1" fitToWidth="1" horizontalDpi="180" verticalDpi="180" orientation="portrait" r:id="rId1"/>
  <headerFooter alignWithMargins="0">
    <oddHeader>&amp;C&amp;"Arial,Bold"&amp;14Leeds Country Way 31st August 2003
Leg 4 Results</oddHeader>
    <oddFooter>&amp;R&amp;D 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="75" zoomScaleNormal="75" workbookViewId="0" topLeftCell="A1">
      <selection activeCell="A17" sqref="A17:IV17"/>
    </sheetView>
  </sheetViews>
  <sheetFormatPr defaultColWidth="9.140625" defaultRowHeight="12.75"/>
  <cols>
    <col min="1" max="1" width="10.28125" style="13" customWidth="1"/>
    <col min="2" max="2" width="8.28125" style="13" customWidth="1"/>
    <col min="3" max="3" width="23.00390625" style="25" customWidth="1"/>
    <col min="4" max="4" width="8.140625" style="27" bestFit="1" customWidth="1"/>
    <col min="5" max="5" width="9.57421875" style="26" customWidth="1"/>
    <col min="6" max="6" width="7.140625" style="26" customWidth="1"/>
    <col min="7" max="7" width="10.00390625" style="26" customWidth="1"/>
    <col min="9" max="9" width="10.421875" style="21" customWidth="1"/>
    <col min="10" max="11" width="8.8515625" style="21" customWidth="1"/>
    <col min="12" max="12" width="9.8515625" style="22" customWidth="1"/>
    <col min="13" max="13" width="7.57421875" style="22" customWidth="1"/>
    <col min="14" max="14" width="6.57421875" style="22" customWidth="1"/>
    <col min="15" max="16384" width="9.140625" style="14" customWidth="1"/>
  </cols>
  <sheetData>
    <row r="1" spans="1:14" ht="18" customHeight="1">
      <c r="A1" s="11"/>
      <c r="C1" s="14"/>
      <c r="D1" s="83"/>
      <c r="E1" s="15"/>
      <c r="F1" s="15"/>
      <c r="G1" s="15"/>
      <c r="I1" s="15"/>
      <c r="J1" s="40"/>
      <c r="K1" s="15"/>
      <c r="L1" s="16" t="s">
        <v>7</v>
      </c>
      <c r="M1" s="12" t="s">
        <v>4</v>
      </c>
      <c r="N1" s="12" t="s">
        <v>3</v>
      </c>
    </row>
    <row r="2" spans="1:15" ht="18.75" customHeight="1">
      <c r="A2" s="11" t="s">
        <v>19</v>
      </c>
      <c r="B2" s="17" t="s">
        <v>12</v>
      </c>
      <c r="C2" s="18" t="s">
        <v>12</v>
      </c>
      <c r="D2" s="17" t="s">
        <v>14</v>
      </c>
      <c r="E2" s="17" t="s">
        <v>42</v>
      </c>
      <c r="F2" s="17" t="s">
        <v>7</v>
      </c>
      <c r="G2" s="17" t="s">
        <v>41</v>
      </c>
      <c r="H2" s="17" t="s">
        <v>18</v>
      </c>
      <c r="I2" s="17" t="s">
        <v>7</v>
      </c>
      <c r="J2" s="36" t="s">
        <v>43</v>
      </c>
      <c r="K2" s="17" t="s">
        <v>44</v>
      </c>
      <c r="L2" s="19" t="s">
        <v>54</v>
      </c>
      <c r="M2" s="12" t="s">
        <v>14</v>
      </c>
      <c r="N2" s="12" t="s">
        <v>14</v>
      </c>
      <c r="O2" s="11" t="s">
        <v>29</v>
      </c>
    </row>
    <row r="3" spans="1:15" ht="12.75">
      <c r="A3" s="11" t="s">
        <v>16</v>
      </c>
      <c r="B3" s="17" t="s">
        <v>1</v>
      </c>
      <c r="C3" s="18" t="s">
        <v>0</v>
      </c>
      <c r="D3" s="17" t="s">
        <v>10</v>
      </c>
      <c r="E3" s="17" t="s">
        <v>10</v>
      </c>
      <c r="G3" s="17" t="s">
        <v>10</v>
      </c>
      <c r="H3" s="17" t="s">
        <v>17</v>
      </c>
      <c r="I3" s="17" t="s">
        <v>52</v>
      </c>
      <c r="J3" s="36" t="s">
        <v>7</v>
      </c>
      <c r="K3" s="17" t="s">
        <v>7</v>
      </c>
      <c r="L3" s="19" t="s">
        <v>10</v>
      </c>
      <c r="M3" s="12" t="s">
        <v>10</v>
      </c>
      <c r="N3" s="12" t="s">
        <v>10</v>
      </c>
      <c r="O3" s="11" t="s">
        <v>65</v>
      </c>
    </row>
    <row r="4" spans="1:15" ht="12.75">
      <c r="A4" s="24">
        <v>12</v>
      </c>
      <c r="B4" s="20">
        <f>Master!A4</f>
        <v>0</v>
      </c>
      <c r="C4" s="14" t="str">
        <f>Master!B4</f>
        <v>St Theresas </v>
      </c>
      <c r="D4" s="27">
        <f>N4-M4</f>
        <v>0.052280092592592586</v>
      </c>
      <c r="E4" s="27">
        <f aca="true" t="shared" si="0" ref="E4:E38">L4+D4</f>
        <v>0.3185763888888889</v>
      </c>
      <c r="F4" s="26" t="str">
        <f>IF(I4&lt;0,"-","+")</f>
        <v>+</v>
      </c>
      <c r="G4" s="27">
        <f aca="true" t="shared" si="1" ref="G4:G38">IF(I4&lt;0,D4-J4,J4-D4)</f>
        <v>0.007434631243606528</v>
      </c>
      <c r="H4" s="24">
        <v>20</v>
      </c>
      <c r="I4" s="87">
        <f aca="true" t="shared" si="2" ref="I4:I38">J4-D4</f>
        <v>0.007434631243606528</v>
      </c>
      <c r="J4" s="21">
        <f>K4*O4/100</f>
        <v>0.059714723836199114</v>
      </c>
      <c r="K4" s="21">
        <v>0.3682407407407407</v>
      </c>
      <c r="L4" s="22">
        <f>'LEG 4 TIMES'!E4</f>
        <v>0.2662962962962963</v>
      </c>
      <c r="M4" s="22">
        <f>Master!K4</f>
        <v>0.2662962962962963</v>
      </c>
      <c r="N4" s="22">
        <f>Master!L4</f>
        <v>0.3185763888888889</v>
      </c>
      <c r="O4" s="14">
        <f>Leg_percent!J5</f>
        <v>16.216218693260007</v>
      </c>
    </row>
    <row r="5" spans="1:15" ht="12.75">
      <c r="A5" s="24">
        <v>2</v>
      </c>
      <c r="B5" s="20">
        <f>Master!A5</f>
        <v>1</v>
      </c>
      <c r="C5" s="14" t="str">
        <f>Master!B5</f>
        <v>Dewsbury  A</v>
      </c>
      <c r="D5" s="27">
        <f aca="true" t="shared" si="3" ref="D5:D31">N5-M5</f>
        <v>0.04629629629629631</v>
      </c>
      <c r="E5" s="27">
        <f t="shared" si="0"/>
        <v>0.2715740740740741</v>
      </c>
      <c r="F5" s="26" t="str">
        <f aca="true" t="shared" si="4" ref="F5:F15">IF(I5&lt;0,"-","+")</f>
        <v>+</v>
      </c>
      <c r="G5" s="27">
        <f t="shared" si="1"/>
        <v>0.004067825510988304</v>
      </c>
      <c r="H5" s="24">
        <v>7</v>
      </c>
      <c r="I5" s="87">
        <f t="shared" si="2"/>
        <v>0.004067825510988304</v>
      </c>
      <c r="J5" s="21">
        <f aca="true" t="shared" si="5" ref="J5:J15">K5*O5/100</f>
        <v>0.05036412180728461</v>
      </c>
      <c r="K5" s="21">
        <v>0.3105787037037037</v>
      </c>
      <c r="L5" s="22">
        <f>'LEG 4 TIMES'!E5</f>
        <v>0.22527777777777777</v>
      </c>
      <c r="M5" s="22">
        <f>Master!K5</f>
        <v>0.22527777777777777</v>
      </c>
      <c r="N5" s="22">
        <f>Master!L5</f>
        <v>0.2715740740740741</v>
      </c>
      <c r="O5" s="14">
        <f>O4</f>
        <v>16.216218693260007</v>
      </c>
    </row>
    <row r="6" spans="1:15" ht="12.75">
      <c r="A6" s="24">
        <v>24</v>
      </c>
      <c r="B6" s="20">
        <f>Master!A6</f>
        <v>2</v>
      </c>
      <c r="C6" s="14" t="str">
        <f>Master!B6</f>
        <v>Dewsbury B</v>
      </c>
      <c r="D6" s="27">
        <f t="shared" si="3"/>
        <v>0.06087962962962962</v>
      </c>
      <c r="E6" s="27">
        <f t="shared" si="0"/>
        <v>0.32069444444444445</v>
      </c>
      <c r="F6" s="26" t="str">
        <f t="shared" si="4"/>
        <v>-</v>
      </c>
      <c r="G6" s="27">
        <f t="shared" si="1"/>
        <v>0.0011517676532854862</v>
      </c>
      <c r="H6" s="24">
        <v>21</v>
      </c>
      <c r="I6" s="87">
        <f t="shared" si="2"/>
        <v>-0.0011517676532854862</v>
      </c>
      <c r="J6" s="21">
        <f t="shared" si="5"/>
        <v>0.05972786197634413</v>
      </c>
      <c r="K6" s="21">
        <v>0.3683217592592593</v>
      </c>
      <c r="L6" s="22">
        <f>'LEG 4 TIMES'!E6</f>
        <v>0.25981481481481483</v>
      </c>
      <c r="M6" s="22">
        <f>Master!K6</f>
        <v>0.25981481481481483</v>
      </c>
      <c r="N6" s="22">
        <f>Master!L6</f>
        <v>0.32069444444444445</v>
      </c>
      <c r="O6" s="14">
        <f aca="true" t="shared" si="6" ref="O6:O15">O5</f>
        <v>16.216218693260007</v>
      </c>
    </row>
    <row r="7" spans="1:15" ht="13.5" customHeight="1">
      <c r="A7" s="24">
        <v>1</v>
      </c>
      <c r="B7" s="20">
        <f>Master!A7</f>
        <v>3</v>
      </c>
      <c r="C7" s="96" t="str">
        <f>Master!B7</f>
        <v>York Acorn Runners 'A'</v>
      </c>
      <c r="D7" s="27">
        <f t="shared" si="3"/>
        <v>0.044675925925925924</v>
      </c>
      <c r="E7" s="27">
        <f t="shared" si="0"/>
        <v>0.41967592592592595</v>
      </c>
      <c r="F7" s="26" t="str">
        <f t="shared" si="4"/>
        <v>+</v>
      </c>
      <c r="G7" s="27">
        <f t="shared" si="1"/>
        <v>0.0006356425570235164</v>
      </c>
      <c r="H7" s="24">
        <v>35</v>
      </c>
      <c r="I7" s="87">
        <f t="shared" si="2"/>
        <v>0.0006356425570235164</v>
      </c>
      <c r="J7" s="21">
        <f t="shared" si="5"/>
        <v>0.04531156848294944</v>
      </c>
      <c r="K7" s="21">
        <v>0.2794212962962963</v>
      </c>
      <c r="L7" s="22">
        <f>'LEG 4 TIMES'!E7</f>
        <v>0.375</v>
      </c>
      <c r="M7" s="22">
        <f>Master!K7</f>
        <v>0.19583333333333333</v>
      </c>
      <c r="N7" s="22">
        <f>Master!L7</f>
        <v>0.24050925925925926</v>
      </c>
      <c r="O7" s="14">
        <f t="shared" si="6"/>
        <v>16.216218693260007</v>
      </c>
    </row>
    <row r="8" spans="1:15" ht="12.75">
      <c r="A8" s="24">
        <v>7</v>
      </c>
      <c r="B8" s="20">
        <f>Master!A8</f>
        <v>4</v>
      </c>
      <c r="C8" s="14" t="str">
        <f>Master!B8</f>
        <v>Abbey Men </v>
      </c>
      <c r="D8" s="27">
        <f>N8-M8</f>
        <v>0.049131944444444436</v>
      </c>
      <c r="E8" s="27">
        <f t="shared" si="0"/>
        <v>0.2706134259259259</v>
      </c>
      <c r="F8" s="26" t="str">
        <f t="shared" si="4"/>
        <v>+</v>
      </c>
      <c r="G8" s="27">
        <f t="shared" si="1"/>
        <v>0.0023113817318939356</v>
      </c>
      <c r="H8" s="24">
        <v>6</v>
      </c>
      <c r="I8" s="87">
        <f t="shared" si="2"/>
        <v>0.0023113817318939356</v>
      </c>
      <c r="J8" s="21">
        <f t="shared" si="5"/>
        <v>0.05144332617633837</v>
      </c>
      <c r="K8" s="21">
        <v>0.3172337962962963</v>
      </c>
      <c r="L8" s="22">
        <f>'LEG 4 TIMES'!E8</f>
        <v>0.22148148148148147</v>
      </c>
      <c r="M8" s="22">
        <f>Master!K8</f>
        <v>0.22148148148148147</v>
      </c>
      <c r="N8" s="22">
        <f>Master!L8</f>
        <v>0.2706134259259259</v>
      </c>
      <c r="O8" s="14">
        <f t="shared" si="6"/>
        <v>16.216218693260007</v>
      </c>
    </row>
    <row r="9" spans="1:15" ht="12.75">
      <c r="A9" s="24">
        <v>23</v>
      </c>
      <c r="B9" s="20">
        <f>Master!A9</f>
        <v>5</v>
      </c>
      <c r="C9" s="14" t="str">
        <f>Master!B9</f>
        <v>Abbey Ladies</v>
      </c>
      <c r="D9" s="27">
        <f t="shared" si="3"/>
        <v>0.06052083333333336</v>
      </c>
      <c r="E9" s="27">
        <f t="shared" si="0"/>
        <v>0.3580787037037037</v>
      </c>
      <c r="F9" s="26" t="str">
        <f t="shared" si="4"/>
        <v>+</v>
      </c>
      <c r="G9" s="27">
        <f t="shared" si="1"/>
        <v>0.006295993689767257</v>
      </c>
      <c r="H9" s="24">
        <v>31</v>
      </c>
      <c r="I9" s="87">
        <f t="shared" si="2"/>
        <v>0.006295993689767257</v>
      </c>
      <c r="J9" s="21">
        <f t="shared" si="5"/>
        <v>0.06681682702310061</v>
      </c>
      <c r="K9" s="21">
        <v>0.41203703703670375</v>
      </c>
      <c r="L9" s="22">
        <f>'LEG 4 TIMES'!E9</f>
        <v>0.29755787037037035</v>
      </c>
      <c r="M9" s="22">
        <f>Master!K9</f>
        <v>0.28125</v>
      </c>
      <c r="N9" s="22">
        <f>Master!L9</f>
        <v>0.34177083333333336</v>
      </c>
      <c r="O9" s="14">
        <f t="shared" si="6"/>
        <v>16.216218693260007</v>
      </c>
    </row>
    <row r="10" spans="1:15" ht="12.75">
      <c r="A10" s="24">
        <v>28</v>
      </c>
      <c r="B10" s="20">
        <f>Master!A10</f>
        <v>6</v>
      </c>
      <c r="C10" s="14" t="str">
        <f>Master!B10</f>
        <v>Baildon Runners Men</v>
      </c>
      <c r="D10" s="27">
        <f>N10-M10</f>
        <v>0.06525462962962963</v>
      </c>
      <c r="E10" s="27">
        <f t="shared" si="0"/>
        <v>0.34594907407407405</v>
      </c>
      <c r="F10" s="26" t="str">
        <f t="shared" si="4"/>
        <v>-</v>
      </c>
      <c r="G10" s="27">
        <f t="shared" si="1"/>
        <v>0.0004216617684243834</v>
      </c>
      <c r="H10" s="24">
        <v>27</v>
      </c>
      <c r="I10" s="87">
        <f t="shared" si="2"/>
        <v>-0.0004216617684243834</v>
      </c>
      <c r="J10" s="21">
        <f t="shared" si="5"/>
        <v>0.06483296786120525</v>
      </c>
      <c r="K10" s="21">
        <v>0.3998032407404074</v>
      </c>
      <c r="L10" s="22">
        <f>'LEG 4 TIMES'!E10</f>
        <v>0.2806944444444444</v>
      </c>
      <c r="M10" s="22">
        <f>Master!K10</f>
        <v>0.2806944444444444</v>
      </c>
      <c r="N10" s="22">
        <f>Master!L10</f>
        <v>0.34594907407407405</v>
      </c>
      <c r="O10" s="14">
        <f t="shared" si="6"/>
        <v>16.216218693260007</v>
      </c>
    </row>
    <row r="11" spans="1:15" ht="12.75">
      <c r="A11" s="24">
        <v>33</v>
      </c>
      <c r="B11" s="20">
        <f>Master!A11</f>
        <v>7</v>
      </c>
      <c r="C11" s="14" t="str">
        <f>Master!B11</f>
        <v>Baildon Runners Ladies</v>
      </c>
      <c r="D11" s="27">
        <f>N11-M11</f>
        <v>0.07346064814814812</v>
      </c>
      <c r="E11" s="27">
        <f t="shared" si="0"/>
        <v>0.4126620373703704</v>
      </c>
      <c r="F11" s="26" t="str">
        <f t="shared" si="4"/>
        <v>+</v>
      </c>
      <c r="G11" s="27">
        <f t="shared" si="1"/>
        <v>0.003555129435855481</v>
      </c>
      <c r="H11" s="24">
        <v>34</v>
      </c>
      <c r="I11" s="87">
        <f t="shared" si="2"/>
        <v>0.003555129435855481</v>
      </c>
      <c r="J11" s="21">
        <f t="shared" si="5"/>
        <v>0.0770157775840036</v>
      </c>
      <c r="K11" s="21">
        <v>0.47493055588855554</v>
      </c>
      <c r="L11" s="22">
        <f>'LEG 4 TIMES'!E11</f>
        <v>0.33920138922222226</v>
      </c>
      <c r="M11" s="22">
        <f>Master!K11</f>
        <v>0.28125</v>
      </c>
      <c r="N11" s="22">
        <f>Master!L11</f>
        <v>0.3547106481481481</v>
      </c>
      <c r="O11" s="14">
        <f t="shared" si="6"/>
        <v>16.216218693260007</v>
      </c>
    </row>
    <row r="12" spans="1:15" ht="12.75">
      <c r="A12" s="24">
        <v>22</v>
      </c>
      <c r="B12" s="20">
        <f>Master!A12</f>
        <v>8</v>
      </c>
      <c r="C12" s="14" t="str">
        <f>Master!B12</f>
        <v>North Leeds runners</v>
      </c>
      <c r="D12" s="27">
        <f t="shared" si="3"/>
        <v>0.06041666666666662</v>
      </c>
      <c r="E12" s="27">
        <f t="shared" si="0"/>
        <v>0.34562499999999996</v>
      </c>
      <c r="F12" s="26" t="str">
        <f aca="true" t="shared" si="7" ref="F12:F38">IF(I12&lt;0,"-","+")</f>
        <v>+</v>
      </c>
      <c r="G12" s="27">
        <f t="shared" si="1"/>
        <v>0.005148283288331626</v>
      </c>
      <c r="H12" s="24">
        <v>26</v>
      </c>
      <c r="I12" s="87">
        <f t="shared" si="2"/>
        <v>0.005148283288331626</v>
      </c>
      <c r="J12" s="21">
        <f aca="true" t="shared" si="8" ref="J12:J38">K12*O12/100</f>
        <v>0.06556494995499824</v>
      </c>
      <c r="K12" s="21">
        <v>0.40431712962929633</v>
      </c>
      <c r="L12" s="22">
        <f>'LEG 4 TIMES'!E12</f>
        <v>0.28520833333333334</v>
      </c>
      <c r="M12" s="22">
        <f>Master!K12</f>
        <v>0.28125</v>
      </c>
      <c r="N12" s="22">
        <f>Master!L12</f>
        <v>0.3416666666666666</v>
      </c>
      <c r="O12" s="14">
        <f aca="true" t="shared" si="9" ref="O12:O38">O11</f>
        <v>16.216218693260007</v>
      </c>
    </row>
    <row r="13" spans="1:15" ht="12.75">
      <c r="A13" s="24">
        <v>4</v>
      </c>
      <c r="B13" s="20">
        <f>Master!A13</f>
        <v>9</v>
      </c>
      <c r="C13" s="14" t="str">
        <f>Master!B13</f>
        <v>Wakefield Harriers Vets</v>
      </c>
      <c r="D13" s="27">
        <f t="shared" si="3"/>
        <v>0.0478935185185185</v>
      </c>
      <c r="E13" s="27">
        <f t="shared" si="0"/>
        <v>0.271875</v>
      </c>
      <c r="F13" s="26" t="str">
        <f t="shared" si="7"/>
        <v>+</v>
      </c>
      <c r="G13" s="27">
        <f t="shared" si="1"/>
        <v>0.0031256334188526497</v>
      </c>
      <c r="H13" s="24">
        <v>8</v>
      </c>
      <c r="I13" s="87">
        <f t="shared" si="2"/>
        <v>0.0031256334188526497</v>
      </c>
      <c r="J13" s="21">
        <f t="shared" si="8"/>
        <v>0.05101915193737115</v>
      </c>
      <c r="K13" s="21">
        <v>0.31461805555555555</v>
      </c>
      <c r="L13" s="22">
        <f>'LEG 4 TIMES'!E13</f>
        <v>0.22398148148148148</v>
      </c>
      <c r="M13" s="22">
        <f>Master!K13</f>
        <v>0.22398148148148148</v>
      </c>
      <c r="N13" s="22">
        <f>Master!L13</f>
        <v>0.271875</v>
      </c>
      <c r="O13" s="14">
        <f t="shared" si="9"/>
        <v>16.216218693260007</v>
      </c>
    </row>
    <row r="14" spans="1:15" ht="12.75">
      <c r="A14" s="24">
        <v>11</v>
      </c>
      <c r="B14" s="20">
        <f>Master!A14</f>
        <v>10</v>
      </c>
      <c r="C14" s="14" t="str">
        <f>Master!B14</f>
        <v>Pudsey Pacers 'A'</v>
      </c>
      <c r="D14" s="27">
        <f t="shared" si="3"/>
        <v>0.05196759259259259</v>
      </c>
      <c r="E14" s="27">
        <f t="shared" si="0"/>
        <v>0.26761574074074074</v>
      </c>
      <c r="F14" s="26" t="str">
        <f t="shared" si="7"/>
        <v>-</v>
      </c>
      <c r="G14" s="27">
        <f t="shared" si="1"/>
        <v>0.0019356780432601764</v>
      </c>
      <c r="H14" s="24">
        <v>4</v>
      </c>
      <c r="I14" s="87">
        <f t="shared" si="2"/>
        <v>-0.0019356780432601764</v>
      </c>
      <c r="J14" s="21">
        <f t="shared" si="8"/>
        <v>0.05003191454933242</v>
      </c>
      <c r="K14" s="21">
        <v>0.3085300925925926</v>
      </c>
      <c r="L14" s="22">
        <f>'LEG 4 TIMES'!E14</f>
        <v>0.21564814814814814</v>
      </c>
      <c r="M14" s="22">
        <f>Master!K14</f>
        <v>0.21564814814814814</v>
      </c>
      <c r="N14" s="22">
        <f>Master!L14</f>
        <v>0.26761574074074074</v>
      </c>
      <c r="O14" s="14">
        <f t="shared" si="9"/>
        <v>16.216218693260007</v>
      </c>
    </row>
    <row r="15" spans="1:15" ht="12.75">
      <c r="A15" s="24">
        <v>21</v>
      </c>
      <c r="B15" s="20">
        <f>Master!A15</f>
        <v>11</v>
      </c>
      <c r="C15" s="14" t="str">
        <f>Master!B15</f>
        <v>Pudsey Pacers 'B'</v>
      </c>
      <c r="D15" s="27">
        <f t="shared" si="3"/>
        <v>0.06011574074074072</v>
      </c>
      <c r="E15" s="27">
        <f t="shared" si="0"/>
        <v>0.3444097222222222</v>
      </c>
      <c r="F15" s="26" t="str">
        <f t="shared" si="4"/>
        <v>+</v>
      </c>
      <c r="G15" s="27">
        <f t="shared" si="1"/>
        <v>0.004805440347152412</v>
      </c>
      <c r="H15" s="24">
        <v>24</v>
      </c>
      <c r="I15" s="87">
        <f t="shared" si="2"/>
        <v>0.004805440347152412</v>
      </c>
      <c r="J15" s="21">
        <f t="shared" si="5"/>
        <v>0.06492118108789313</v>
      </c>
      <c r="K15" s="21">
        <v>0.4003472222218889</v>
      </c>
      <c r="L15" s="22">
        <f>'LEG 4 TIMES'!E15</f>
        <v>0.2842939814814815</v>
      </c>
      <c r="M15" s="22">
        <f>Master!K15</f>
        <v>0.28125</v>
      </c>
      <c r="N15" s="22">
        <f>Master!L15</f>
        <v>0.3413657407407407</v>
      </c>
      <c r="O15" s="14">
        <f t="shared" si="6"/>
        <v>16.216218693260007</v>
      </c>
    </row>
    <row r="16" spans="1:15" ht="12.75">
      <c r="A16" s="24">
        <v>34</v>
      </c>
      <c r="B16" s="20">
        <f>Master!A16</f>
        <v>12</v>
      </c>
      <c r="C16" s="14" t="str">
        <f>Master!B16</f>
        <v>Knavesmire Harriers Ladies A</v>
      </c>
      <c r="D16" s="27">
        <f t="shared" si="3"/>
        <v>0.07479166666666665</v>
      </c>
      <c r="E16" s="27">
        <f t="shared" si="0"/>
        <v>0.3573032407407407</v>
      </c>
      <c r="F16" s="26" t="str">
        <f t="shared" si="7"/>
        <v>-</v>
      </c>
      <c r="G16" s="27">
        <f t="shared" si="1"/>
        <v>0.0054410554727441635</v>
      </c>
      <c r="H16" s="24">
        <v>30</v>
      </c>
      <c r="I16" s="87">
        <f t="shared" si="2"/>
        <v>-0.0054410554727441635</v>
      </c>
      <c r="J16" s="21">
        <f t="shared" si="8"/>
        <v>0.06935061119392248</v>
      </c>
      <c r="K16" s="21">
        <v>0.4276620370367037</v>
      </c>
      <c r="L16" s="22">
        <f>'LEG 4 TIMES'!E16</f>
        <v>0.28251157407407407</v>
      </c>
      <c r="M16" s="22">
        <f>Master!K16</f>
        <v>0.28125</v>
      </c>
      <c r="N16" s="22">
        <f>Master!L16</f>
        <v>0.35604166666666665</v>
      </c>
      <c r="O16" s="14">
        <f t="shared" si="9"/>
        <v>16.216218693260007</v>
      </c>
    </row>
    <row r="17" spans="1:15" ht="12.75">
      <c r="A17" s="24">
        <v>26</v>
      </c>
      <c r="B17" s="20">
        <f>Master!A17</f>
        <v>13</v>
      </c>
      <c r="C17" s="14" t="str">
        <f>Master!B17</f>
        <v>Ilkley Harriers </v>
      </c>
      <c r="D17" s="27">
        <f t="shared" si="3"/>
        <v>0.06319444444444444</v>
      </c>
      <c r="E17" s="27">
        <f t="shared" si="0"/>
        <v>0.31798611111111114</v>
      </c>
      <c r="F17" s="26" t="str">
        <f t="shared" si="7"/>
        <v>-</v>
      </c>
      <c r="G17" s="27">
        <f t="shared" si="1"/>
        <v>0.002036402069458647</v>
      </c>
      <c r="H17" s="24">
        <v>19</v>
      </c>
      <c r="I17" s="87">
        <f t="shared" si="2"/>
        <v>-0.002036402069458647</v>
      </c>
      <c r="J17" s="21">
        <f t="shared" si="8"/>
        <v>0.061158042374985795</v>
      </c>
      <c r="K17" s="21">
        <v>0.3771412037037037</v>
      </c>
      <c r="L17" s="22">
        <f>'LEG 4 TIMES'!E17</f>
        <v>0.2547916666666667</v>
      </c>
      <c r="M17" s="22">
        <f>Master!K17</f>
        <v>0.2547916666666667</v>
      </c>
      <c r="N17" s="22">
        <f>Master!L17</f>
        <v>0.31798611111111114</v>
      </c>
      <c r="O17" s="14">
        <f t="shared" si="9"/>
        <v>16.216218693260007</v>
      </c>
    </row>
    <row r="18" spans="1:15" ht="12.75">
      <c r="A18" s="24">
        <v>32</v>
      </c>
      <c r="B18" s="20">
        <f>Master!A18</f>
        <v>14</v>
      </c>
      <c r="C18" s="14" t="str">
        <f>Master!B18</f>
        <v>Knavesmire Harriers 'B'</v>
      </c>
      <c r="D18" s="27">
        <f>N18-M18</f>
        <v>0.07190972222222225</v>
      </c>
      <c r="E18" s="27">
        <f t="shared" si="0"/>
        <v>0.3287037037037037</v>
      </c>
      <c r="F18" s="26" t="str">
        <f t="shared" si="7"/>
        <v>-</v>
      </c>
      <c r="G18" s="27">
        <f t="shared" si="1"/>
        <v>0.010186739821055397</v>
      </c>
      <c r="H18" s="24">
        <v>23</v>
      </c>
      <c r="I18" s="87">
        <f t="shared" si="2"/>
        <v>-0.010186739821055397</v>
      </c>
      <c r="J18" s="21">
        <f t="shared" si="8"/>
        <v>0.06172298240116685</v>
      </c>
      <c r="K18" s="21">
        <v>0.3806249999996667</v>
      </c>
      <c r="L18" s="22">
        <f>'LEG 4 TIMES'!E18</f>
        <v>0.25679398148148147</v>
      </c>
      <c r="M18" s="22">
        <f>Master!K18</f>
        <v>0.25679398148148147</v>
      </c>
      <c r="N18" s="22">
        <f>Master!L18</f>
        <v>0.3287037037037037</v>
      </c>
      <c r="O18" s="14">
        <f t="shared" si="9"/>
        <v>16.216218693260007</v>
      </c>
    </row>
    <row r="19" spans="1:15" ht="12.75">
      <c r="A19" s="24">
        <v>6</v>
      </c>
      <c r="B19" s="20">
        <f>Master!A19</f>
        <v>15</v>
      </c>
      <c r="C19" s="14" t="str">
        <f>Master!B19</f>
        <v>Knavesmire Harriers 'A'</v>
      </c>
      <c r="D19" s="27">
        <f t="shared" si="3"/>
        <v>0.04868055555555553</v>
      </c>
      <c r="E19" s="27">
        <f t="shared" si="0"/>
        <v>0.25732638888888887</v>
      </c>
      <c r="F19" s="26" t="str">
        <f t="shared" si="7"/>
        <v>-</v>
      </c>
      <c r="G19" s="27">
        <f t="shared" si="1"/>
        <v>0.000666283957062766</v>
      </c>
      <c r="H19" s="24">
        <v>1</v>
      </c>
      <c r="I19" s="87">
        <f t="shared" si="2"/>
        <v>-0.000666283957062766</v>
      </c>
      <c r="J19" s="21">
        <f t="shared" si="8"/>
        <v>0.048014271598492766</v>
      </c>
      <c r="K19" s="21">
        <v>0.29608796296296297</v>
      </c>
      <c r="L19" s="22">
        <f>'LEG 4 TIMES'!E19</f>
        <v>0.20864583333333334</v>
      </c>
      <c r="M19" s="22">
        <f>Master!K19</f>
        <v>0.20864583333333334</v>
      </c>
      <c r="N19" s="22">
        <f>Master!L19</f>
        <v>0.25732638888888887</v>
      </c>
      <c r="O19" s="14">
        <f t="shared" si="9"/>
        <v>16.216218693260007</v>
      </c>
    </row>
    <row r="20" spans="1:15" ht="12.75">
      <c r="A20" s="24">
        <v>5</v>
      </c>
      <c r="B20" s="20">
        <f>Master!A20</f>
        <v>16</v>
      </c>
      <c r="C20" s="14" t="str">
        <f>Master!B20</f>
        <v>Cameron Rothwell A</v>
      </c>
      <c r="D20" s="27">
        <f>N20-M20</f>
        <v>0.04824074074074075</v>
      </c>
      <c r="E20" s="27">
        <f t="shared" si="0"/>
        <v>0.2687037037037037</v>
      </c>
      <c r="F20" s="26" t="str">
        <f t="shared" si="7"/>
        <v>+</v>
      </c>
      <c r="G20" s="27">
        <f t="shared" si="1"/>
        <v>0.0018118194573909369</v>
      </c>
      <c r="H20" s="24">
        <v>5</v>
      </c>
      <c r="I20" s="87">
        <f t="shared" si="2"/>
        <v>0.0018118194573909369</v>
      </c>
      <c r="J20" s="21">
        <f t="shared" si="8"/>
        <v>0.05005256019813169</v>
      </c>
      <c r="K20" s="21">
        <v>0.3086574074074074</v>
      </c>
      <c r="L20" s="22">
        <f>'LEG 4 TIMES'!E20</f>
        <v>0.22046296296296297</v>
      </c>
      <c r="M20" s="22">
        <f>Master!K20</f>
        <v>0.22046296296296297</v>
      </c>
      <c r="N20" s="22">
        <f>Master!L20</f>
        <v>0.2687037037037037</v>
      </c>
      <c r="O20" s="14">
        <f t="shared" si="9"/>
        <v>16.216218693260007</v>
      </c>
    </row>
    <row r="21" spans="1:15" ht="12.75">
      <c r="A21" s="24">
        <v>29</v>
      </c>
      <c r="B21" s="20">
        <f>Master!A21</f>
        <v>17</v>
      </c>
      <c r="C21" s="14" t="str">
        <f>Master!B21</f>
        <v>Cameron Rothwell B</v>
      </c>
      <c r="D21" s="27">
        <f t="shared" si="3"/>
        <v>0.06758101851851855</v>
      </c>
      <c r="E21" s="27">
        <f t="shared" si="0"/>
        <v>0.34827546296296297</v>
      </c>
      <c r="F21" s="26" t="str">
        <f t="shared" si="7"/>
        <v>-</v>
      </c>
      <c r="G21" s="27">
        <f t="shared" si="1"/>
        <v>0.0018415189873081245</v>
      </c>
      <c r="H21" s="24">
        <v>29</v>
      </c>
      <c r="I21" s="87">
        <f t="shared" si="2"/>
        <v>-0.0018415189873081245</v>
      </c>
      <c r="J21" s="21">
        <f t="shared" si="8"/>
        <v>0.06573949953121043</v>
      </c>
      <c r="K21" s="21">
        <v>0.4053935185181852</v>
      </c>
      <c r="L21" s="22">
        <f>'LEG 4 TIMES'!E21</f>
        <v>0.2806944444444444</v>
      </c>
      <c r="M21" s="22">
        <f>Master!K21</f>
        <v>0.2806944444444444</v>
      </c>
      <c r="N21" s="22">
        <f>Master!L21</f>
        <v>0.34827546296296297</v>
      </c>
      <c r="O21" s="14">
        <f t="shared" si="9"/>
        <v>16.216218693260007</v>
      </c>
    </row>
    <row r="22" spans="1:15" ht="12.75">
      <c r="A22" s="24">
        <v>20</v>
      </c>
      <c r="B22" s="20">
        <f>Master!A22</f>
        <v>18</v>
      </c>
      <c r="C22" s="14" t="str">
        <f>Master!B22</f>
        <v>Ackworth R.R. 'A'</v>
      </c>
      <c r="D22" s="27">
        <f t="shared" si="3"/>
        <v>0.059907407407407354</v>
      </c>
      <c r="E22" s="27">
        <f t="shared" si="0"/>
        <v>0.3680787037037036</v>
      </c>
      <c r="F22" s="26" t="str">
        <f t="shared" si="7"/>
        <v>+</v>
      </c>
      <c r="G22" s="27">
        <f t="shared" si="1"/>
        <v>0.008516026467710658</v>
      </c>
      <c r="H22" s="24">
        <v>33</v>
      </c>
      <c r="I22" s="87">
        <f t="shared" si="2"/>
        <v>0.008516026467710658</v>
      </c>
      <c r="J22" s="21">
        <f t="shared" si="8"/>
        <v>0.06842343387511801</v>
      </c>
      <c r="K22" s="21">
        <v>0.421944444444111</v>
      </c>
      <c r="L22" s="22">
        <f>'LEG 4 TIMES'!E22</f>
        <v>0.30817129629629625</v>
      </c>
      <c r="M22" s="22">
        <f>Master!K22</f>
        <v>0.28125</v>
      </c>
      <c r="N22" s="22">
        <f>Master!L22</f>
        <v>0.34115740740740735</v>
      </c>
      <c r="O22" s="14">
        <f t="shared" si="9"/>
        <v>16.216218693260007</v>
      </c>
    </row>
    <row r="23" spans="1:15" ht="12.75">
      <c r="A23" s="24">
        <v>10</v>
      </c>
      <c r="B23" s="20">
        <f>Master!A23</f>
        <v>19</v>
      </c>
      <c r="C23" s="14" t="str">
        <f>Master!B23</f>
        <v>St Bedes 'A'</v>
      </c>
      <c r="D23" s="27">
        <f t="shared" si="3"/>
        <v>0.05186342592592594</v>
      </c>
      <c r="E23" s="27">
        <f t="shared" si="0"/>
        <v>0.2774189814814815</v>
      </c>
      <c r="F23" s="26" t="str">
        <f t="shared" si="7"/>
        <v>+</v>
      </c>
      <c r="G23" s="27">
        <f t="shared" si="1"/>
        <v>0.0007698403721169214</v>
      </c>
      <c r="H23" s="24">
        <v>9</v>
      </c>
      <c r="I23" s="87">
        <f t="shared" si="2"/>
        <v>0.0007698403721169214</v>
      </c>
      <c r="J23" s="21">
        <f t="shared" si="8"/>
        <v>0.05263326629804286</v>
      </c>
      <c r="K23" s="21">
        <v>0.32457175925925924</v>
      </c>
      <c r="L23" s="22">
        <f>'LEG 4 TIMES'!E23</f>
        <v>0.22555555555555554</v>
      </c>
      <c r="M23" s="22">
        <f>Master!K23</f>
        <v>0.22555555555555554</v>
      </c>
      <c r="N23" s="22">
        <f>Master!L23</f>
        <v>0.2774189814814815</v>
      </c>
      <c r="O23" s="14">
        <f t="shared" si="9"/>
        <v>16.216218693260007</v>
      </c>
    </row>
    <row r="24" spans="1:15" ht="12.75">
      <c r="A24" s="24">
        <v>30</v>
      </c>
      <c r="B24" s="20">
        <f>Master!A24</f>
        <v>20</v>
      </c>
      <c r="C24" s="14" t="str">
        <f>Master!B24</f>
        <v>St Bedes 'B'</v>
      </c>
      <c r="D24" s="27">
        <f t="shared" si="3"/>
        <v>0.07018518518518518</v>
      </c>
      <c r="E24" s="27">
        <f t="shared" si="0"/>
        <v>0.34447916666666667</v>
      </c>
      <c r="F24" s="26" t="str">
        <f t="shared" si="7"/>
        <v>-</v>
      </c>
      <c r="G24" s="27">
        <f t="shared" si="1"/>
        <v>0.005751992159820696</v>
      </c>
      <c r="H24" s="24">
        <v>25</v>
      </c>
      <c r="I24" s="87">
        <f t="shared" si="2"/>
        <v>-0.005751992159820696</v>
      </c>
      <c r="J24" s="21">
        <f t="shared" si="8"/>
        <v>0.06443319302536449</v>
      </c>
      <c r="K24" s="21">
        <v>0.3973379629626297</v>
      </c>
      <c r="L24" s="22">
        <f>'LEG 4 TIMES'!E24</f>
        <v>0.2742939814814815</v>
      </c>
      <c r="M24" s="22">
        <f>Master!K24</f>
        <v>0.2742939814814815</v>
      </c>
      <c r="N24" s="22">
        <f>Master!L24</f>
        <v>0.34447916666666667</v>
      </c>
      <c r="O24" s="14">
        <f t="shared" si="9"/>
        <v>16.216218693260007</v>
      </c>
    </row>
    <row r="25" spans="1:15" ht="12.75">
      <c r="A25" s="24">
        <v>3</v>
      </c>
      <c r="B25" s="20">
        <f>Master!A25</f>
        <v>21</v>
      </c>
      <c r="C25" s="14" t="str">
        <f>Master!B25</f>
        <v>Valley Striders 'A'</v>
      </c>
      <c r="D25" s="27">
        <f t="shared" si="3"/>
        <v>0.04693287037037039</v>
      </c>
      <c r="E25" s="27">
        <f t="shared" si="0"/>
        <v>0.25994212962962965</v>
      </c>
      <c r="F25" s="26" t="str">
        <f t="shared" si="7"/>
        <v>+</v>
      </c>
      <c r="G25" s="27">
        <f t="shared" si="1"/>
        <v>0.001544989887524599</v>
      </c>
      <c r="H25" s="24">
        <v>2</v>
      </c>
      <c r="I25" s="87">
        <f t="shared" si="2"/>
        <v>0.001544989887524599</v>
      </c>
      <c r="J25" s="21">
        <f t="shared" si="8"/>
        <v>0.04847786025789499</v>
      </c>
      <c r="K25" s="21">
        <v>0.29894675925925923</v>
      </c>
      <c r="L25" s="22">
        <f>'LEG 4 TIMES'!E25</f>
        <v>0.21300925925925926</v>
      </c>
      <c r="M25" s="22">
        <f>Master!K25</f>
        <v>0.21300925925925926</v>
      </c>
      <c r="N25" s="22">
        <f>Master!L25</f>
        <v>0.25994212962962965</v>
      </c>
      <c r="O25" s="14">
        <f t="shared" si="9"/>
        <v>16.216218693260007</v>
      </c>
    </row>
    <row r="26" spans="1:15" ht="12.75">
      <c r="A26" s="24">
        <v>16</v>
      </c>
      <c r="B26" s="20">
        <f>Master!A26</f>
        <v>22</v>
      </c>
      <c r="C26" s="14" t="str">
        <f>Master!B26</f>
        <v>Valley Striders  Vets</v>
      </c>
      <c r="D26" s="27">
        <f t="shared" si="3"/>
        <v>0.05831018518518516</v>
      </c>
      <c r="E26" s="27">
        <f t="shared" si="0"/>
        <v>0.29724537037037035</v>
      </c>
      <c r="F26" s="26" t="str">
        <f t="shared" si="7"/>
        <v>-</v>
      </c>
      <c r="G26" s="27">
        <f t="shared" si="1"/>
        <v>0.002264756203768828</v>
      </c>
      <c r="H26" s="24">
        <v>14</v>
      </c>
      <c r="I26" s="87">
        <f t="shared" si="2"/>
        <v>-0.002264756203768828</v>
      </c>
      <c r="J26" s="21">
        <f t="shared" si="8"/>
        <v>0.05604542898141633</v>
      </c>
      <c r="K26" s="21">
        <v>0.345613425925926</v>
      </c>
      <c r="L26" s="22">
        <f>'LEG 4 TIMES'!E26</f>
        <v>0.2389351851851852</v>
      </c>
      <c r="M26" s="22">
        <f>Master!K26</f>
        <v>0.2389351851851852</v>
      </c>
      <c r="N26" s="22">
        <f>Master!L26</f>
        <v>0.29724537037037035</v>
      </c>
      <c r="O26" s="14">
        <f t="shared" si="9"/>
        <v>16.216218693260007</v>
      </c>
    </row>
    <row r="27" spans="1:15" ht="12.75">
      <c r="A27" s="24">
        <v>19</v>
      </c>
      <c r="B27" s="20">
        <f>Master!A27</f>
        <v>23</v>
      </c>
      <c r="C27" s="14" t="str">
        <f>Master!B27</f>
        <v>Valley Striders Ladies</v>
      </c>
      <c r="D27" s="27">
        <f t="shared" si="3"/>
        <v>0.05888888888888891</v>
      </c>
      <c r="E27" s="27">
        <f t="shared" si="0"/>
        <v>0.3024421296296296</v>
      </c>
      <c r="F27" s="26" t="str">
        <f t="shared" si="7"/>
        <v>-</v>
      </c>
      <c r="G27" s="27">
        <f t="shared" si="1"/>
        <v>0.001649766031440958</v>
      </c>
      <c r="H27" s="24">
        <v>16</v>
      </c>
      <c r="I27" s="87">
        <f t="shared" si="2"/>
        <v>-0.001649766031440958</v>
      </c>
      <c r="J27" s="21">
        <f t="shared" si="8"/>
        <v>0.05723912285744795</v>
      </c>
      <c r="K27" s="21">
        <v>0.35297453703703696</v>
      </c>
      <c r="L27" s="22">
        <f>'LEG 4 TIMES'!E27</f>
        <v>0.2435532407407407</v>
      </c>
      <c r="M27" s="22">
        <f>Master!K27</f>
        <v>0.24355324074074072</v>
      </c>
      <c r="N27" s="22">
        <f>Master!L27</f>
        <v>0.30244212962962963</v>
      </c>
      <c r="O27" s="14">
        <f t="shared" si="9"/>
        <v>16.216218693260007</v>
      </c>
    </row>
    <row r="28" spans="1:15" ht="12.75">
      <c r="A28" s="24">
        <v>25</v>
      </c>
      <c r="B28" s="20">
        <f>Master!A28</f>
        <v>24</v>
      </c>
      <c r="C28" s="14" t="str">
        <f>Master!B28</f>
        <v>Valley Striders D</v>
      </c>
      <c r="D28" s="27">
        <f>N28-M28</f>
        <v>0.06133101851851849</v>
      </c>
      <c r="E28" s="27">
        <f t="shared" si="0"/>
        <v>0.3104050925925926</v>
      </c>
      <c r="F28" s="26" t="str">
        <f t="shared" si="7"/>
        <v>-</v>
      </c>
      <c r="G28" s="27">
        <f t="shared" si="1"/>
        <v>0.0014436219832707764</v>
      </c>
      <c r="H28" s="24">
        <v>17</v>
      </c>
      <c r="I28" s="87">
        <f t="shared" si="2"/>
        <v>-0.0014436219832707764</v>
      </c>
      <c r="J28" s="21">
        <f t="shared" si="8"/>
        <v>0.05988739653524772</v>
      </c>
      <c r="K28" s="21">
        <v>0.36930555555555555</v>
      </c>
      <c r="L28" s="22">
        <f>'LEG 4 TIMES'!E28</f>
        <v>0.2490740740740741</v>
      </c>
      <c r="M28" s="22">
        <f>Master!K28</f>
        <v>0.2490740740740741</v>
      </c>
      <c r="N28" s="22">
        <f>Master!L28</f>
        <v>0.3104050925925926</v>
      </c>
      <c r="O28" s="14">
        <f t="shared" si="9"/>
        <v>16.216218693260007</v>
      </c>
    </row>
    <row r="29" spans="1:15" ht="12.75">
      <c r="A29" s="24">
        <v>9</v>
      </c>
      <c r="B29" s="20">
        <f>Master!A29</f>
        <v>25</v>
      </c>
      <c r="C29" s="14" t="str">
        <f>Master!B29</f>
        <v>Fellandale</v>
      </c>
      <c r="D29" s="27">
        <f>N29-M29</f>
        <v>0.050729166666666714</v>
      </c>
      <c r="E29" s="27">
        <f t="shared" si="0"/>
        <v>0.3248842592592593</v>
      </c>
      <c r="F29" s="26" t="str">
        <f t="shared" si="7"/>
        <v>+</v>
      </c>
      <c r="G29" s="27">
        <f t="shared" si="1"/>
        <v>0.009182629271653385</v>
      </c>
      <c r="H29" s="24">
        <v>22</v>
      </c>
      <c r="I29" s="87">
        <f t="shared" si="2"/>
        <v>0.009182629271653385</v>
      </c>
      <c r="J29" s="21">
        <f t="shared" si="8"/>
        <v>0.0599117959383201</v>
      </c>
      <c r="K29" s="21">
        <v>0.3694560185181852</v>
      </c>
      <c r="L29" s="22">
        <f>'LEG 4 TIMES'!E29</f>
        <v>0.2741550925925926</v>
      </c>
      <c r="M29" s="22">
        <f>Master!K29</f>
        <v>0.2741550925925926</v>
      </c>
      <c r="N29" s="22">
        <f>Master!L29</f>
        <v>0.3248842592592593</v>
      </c>
      <c r="O29" s="14">
        <f t="shared" si="9"/>
        <v>16.216218693260007</v>
      </c>
    </row>
    <row r="30" spans="1:15" ht="12.75">
      <c r="A30" s="24">
        <v>27</v>
      </c>
      <c r="B30" s="20">
        <f>Master!A30</f>
        <v>26</v>
      </c>
      <c r="C30" s="14" t="str">
        <f>Master!B30</f>
        <v>Kirkstall Harriers 'A'</v>
      </c>
      <c r="D30" s="27">
        <f>N30-M30</f>
        <v>0.06409722222222222</v>
      </c>
      <c r="E30" s="27">
        <f t="shared" si="0"/>
        <v>0.29439814814814813</v>
      </c>
      <c r="F30" s="26" t="str">
        <f t="shared" si="7"/>
        <v>-</v>
      </c>
      <c r="G30" s="27">
        <f t="shared" si="1"/>
        <v>0.00883820477234247</v>
      </c>
      <c r="H30" s="24">
        <v>11</v>
      </c>
      <c r="I30" s="87">
        <f t="shared" si="2"/>
        <v>-0.00883820477234247</v>
      </c>
      <c r="J30" s="21">
        <f t="shared" si="8"/>
        <v>0.05525901744987975</v>
      </c>
      <c r="K30" s="21">
        <v>0.34076388888888887</v>
      </c>
      <c r="L30" s="22">
        <f>'LEG 4 TIMES'!E30</f>
        <v>0.2303009259259259</v>
      </c>
      <c r="M30" s="22">
        <f>Master!K30</f>
        <v>0.2303009259259259</v>
      </c>
      <c r="N30" s="22">
        <f>Master!L30</f>
        <v>0.29439814814814813</v>
      </c>
      <c r="O30" s="14">
        <f t="shared" si="9"/>
        <v>16.216218693260007</v>
      </c>
    </row>
    <row r="31" spans="1:15" ht="12.75">
      <c r="A31" s="24">
        <v>31</v>
      </c>
      <c r="B31" s="20">
        <f>Master!A31</f>
        <v>27</v>
      </c>
      <c r="C31" s="14" t="str">
        <f>Master!B31</f>
        <v>Kirkstall Harriers Ladies</v>
      </c>
      <c r="D31" s="27">
        <f t="shared" si="3"/>
        <v>0.0705439814814815</v>
      </c>
      <c r="E31" s="27">
        <f t="shared" si="0"/>
        <v>0.34791666666666665</v>
      </c>
      <c r="F31" s="26" t="str">
        <f t="shared" si="7"/>
        <v>-</v>
      </c>
      <c r="G31" s="27">
        <f t="shared" si="1"/>
        <v>0.004594271707951042</v>
      </c>
      <c r="H31" s="24">
        <v>28</v>
      </c>
      <c r="I31" s="87">
        <f t="shared" si="2"/>
        <v>-0.004594271707951042</v>
      </c>
      <c r="J31" s="21">
        <f t="shared" si="8"/>
        <v>0.06594970977353046</v>
      </c>
      <c r="K31" s="21">
        <v>0.4066898148144815</v>
      </c>
      <c r="L31" s="22">
        <f>'LEG 4 TIMES'!E31</f>
        <v>0.27737268518518515</v>
      </c>
      <c r="M31" s="22">
        <f>Master!K31</f>
        <v>0.27737268518518515</v>
      </c>
      <c r="N31" s="22">
        <f>Master!L31</f>
        <v>0.34791666666666665</v>
      </c>
      <c r="O31" s="14">
        <f t="shared" si="9"/>
        <v>16.216218693260007</v>
      </c>
    </row>
    <row r="32" spans="1:15" ht="12.75">
      <c r="A32" s="24">
        <v>14</v>
      </c>
      <c r="B32" s="20">
        <f>Master!A32</f>
        <v>28</v>
      </c>
      <c r="C32" s="14" t="str">
        <f>Master!B32</f>
        <v>Wakefield Harriers B</v>
      </c>
      <c r="D32" s="27">
        <f aca="true" t="shared" si="10" ref="D32:D38">N32-M32</f>
        <v>0.05560185185185185</v>
      </c>
      <c r="E32" s="27">
        <f t="shared" si="0"/>
        <v>0.2947222222222222</v>
      </c>
      <c r="F32" s="26" t="str">
        <f t="shared" si="7"/>
        <v>+</v>
      </c>
      <c r="G32" s="27">
        <f t="shared" si="1"/>
        <v>0.00031782635960517225</v>
      </c>
      <c r="H32" s="24">
        <v>12</v>
      </c>
      <c r="I32" s="87">
        <f t="shared" si="2"/>
        <v>0.00031782635960517225</v>
      </c>
      <c r="J32" s="21">
        <f t="shared" si="8"/>
        <v>0.05591967821145702</v>
      </c>
      <c r="K32" s="21">
        <v>0.344837962962963</v>
      </c>
      <c r="L32" s="22">
        <f>'LEG 4 TIMES'!E32</f>
        <v>0.23912037037037037</v>
      </c>
      <c r="M32" s="22">
        <f>Master!K32</f>
        <v>0.23912037037037037</v>
      </c>
      <c r="N32" s="22">
        <f>Master!L32</f>
        <v>0.2947222222222222</v>
      </c>
      <c r="O32" s="14">
        <f t="shared" si="9"/>
        <v>16.216218693260007</v>
      </c>
    </row>
    <row r="33" spans="1:15" ht="12.75">
      <c r="A33" s="24">
        <v>8</v>
      </c>
      <c r="B33" s="20">
        <f>Master!A33</f>
        <v>29</v>
      </c>
      <c r="C33" s="14" t="str">
        <f>Master!B33</f>
        <v>Horsforth Harriers 'A'</v>
      </c>
      <c r="D33" s="27">
        <f t="shared" si="10"/>
        <v>0.04973379629629629</v>
      </c>
      <c r="E33" s="27">
        <f t="shared" si="0"/>
        <v>0.2612037037037037</v>
      </c>
      <c r="F33" s="26" t="str">
        <f t="shared" si="7"/>
        <v>-</v>
      </c>
      <c r="G33" s="27">
        <f t="shared" si="1"/>
        <v>0.0011658459345498529</v>
      </c>
      <c r="H33" s="24">
        <v>3</v>
      </c>
      <c r="I33" s="87">
        <f t="shared" si="2"/>
        <v>-0.0011658459345498529</v>
      </c>
      <c r="J33" s="21">
        <f t="shared" si="8"/>
        <v>0.04856795036174644</v>
      </c>
      <c r="K33" s="21">
        <v>0.2995023148148148</v>
      </c>
      <c r="L33" s="22">
        <f>'LEG 4 TIMES'!E33</f>
        <v>0.21146990740740743</v>
      </c>
      <c r="M33" s="22">
        <f>Master!K33</f>
        <v>0.21146990740740743</v>
      </c>
      <c r="N33" s="22">
        <f>Master!L33</f>
        <v>0.2612037037037037</v>
      </c>
      <c r="O33" s="14">
        <f t="shared" si="9"/>
        <v>16.216218693260007</v>
      </c>
    </row>
    <row r="34" spans="1:15" ht="12.75">
      <c r="A34" s="24">
        <v>15</v>
      </c>
      <c r="B34" s="20">
        <f>Master!A34</f>
        <v>30</v>
      </c>
      <c r="C34" s="14" t="str">
        <f>Master!B34</f>
        <v>Horsforth Harriers Vets</v>
      </c>
      <c r="D34" s="27">
        <f t="shared" si="10"/>
        <v>0.05608796296296298</v>
      </c>
      <c r="E34" s="27">
        <f t="shared" si="0"/>
        <v>0.31444444444444447</v>
      </c>
      <c r="F34" s="26" t="str">
        <f t="shared" si="7"/>
        <v>+</v>
      </c>
      <c r="G34" s="27">
        <f t="shared" si="1"/>
        <v>0.002909793796751728</v>
      </c>
      <c r="H34" s="24">
        <v>18</v>
      </c>
      <c r="I34" s="87">
        <f t="shared" si="2"/>
        <v>0.002909793796751728</v>
      </c>
      <c r="J34" s="21">
        <f t="shared" si="8"/>
        <v>0.058997756759714706</v>
      </c>
      <c r="K34" s="21">
        <v>0.3638194444444445</v>
      </c>
      <c r="L34" s="22">
        <f>'LEG 4 TIMES'!E34</f>
        <v>0.2583564814814815</v>
      </c>
      <c r="M34" s="22">
        <f>Master!K34</f>
        <v>0.2583564814814815</v>
      </c>
      <c r="N34" s="22">
        <f>Master!L34</f>
        <v>0.31444444444444447</v>
      </c>
      <c r="O34" s="14">
        <f t="shared" si="9"/>
        <v>16.216218693260007</v>
      </c>
    </row>
    <row r="35" spans="1:15" ht="12.75">
      <c r="A35" s="24">
        <v>17</v>
      </c>
      <c r="B35" s="20">
        <f>Master!A35</f>
        <v>31</v>
      </c>
      <c r="C35" s="14" t="str">
        <f>Master!B35</f>
        <v>Horsforth Harriers Ladies</v>
      </c>
      <c r="D35" s="27">
        <f t="shared" si="10"/>
        <v>0.0584490740740741</v>
      </c>
      <c r="E35" s="27">
        <f t="shared" si="0"/>
        <v>0.30042824074074076</v>
      </c>
      <c r="F35" s="26" t="str">
        <f t="shared" si="7"/>
        <v>-</v>
      </c>
      <c r="G35" s="27">
        <f t="shared" si="1"/>
        <v>0.002356723163568483</v>
      </c>
      <c r="H35" s="24">
        <v>15</v>
      </c>
      <c r="I35" s="87">
        <f t="shared" si="2"/>
        <v>-0.002356723163568483</v>
      </c>
      <c r="J35" s="21">
        <f t="shared" si="8"/>
        <v>0.056092350910505615</v>
      </c>
      <c r="K35" s="21">
        <v>0.3459027777777777</v>
      </c>
      <c r="L35" s="22">
        <f>'LEG 4 TIMES'!E35</f>
        <v>0.24197916666666666</v>
      </c>
      <c r="M35" s="22">
        <f>Master!K35</f>
        <v>0.24197916666666666</v>
      </c>
      <c r="N35" s="22">
        <f>Master!L35</f>
        <v>0.30042824074074076</v>
      </c>
      <c r="O35" s="14">
        <f t="shared" si="9"/>
        <v>16.216218693260007</v>
      </c>
    </row>
    <row r="36" spans="1:15" ht="12.75">
      <c r="A36" s="24">
        <v>18</v>
      </c>
      <c r="B36" s="20">
        <f>Master!A36</f>
        <v>32</v>
      </c>
      <c r="C36" s="14" t="str">
        <f>Master!B36</f>
        <v>Kippax Harriers </v>
      </c>
      <c r="D36" s="27">
        <f t="shared" si="10"/>
        <v>0.0584722222222222</v>
      </c>
      <c r="E36" s="27">
        <f t="shared" si="0"/>
        <v>0.2970486111111111</v>
      </c>
      <c r="F36" s="26" t="str">
        <f t="shared" si="7"/>
        <v>-</v>
      </c>
      <c r="G36" s="27">
        <f t="shared" si="1"/>
        <v>0.0018993907578422134</v>
      </c>
      <c r="H36" s="24">
        <v>13</v>
      </c>
      <c r="I36" s="87">
        <f t="shared" si="2"/>
        <v>-0.0018993907578422134</v>
      </c>
      <c r="J36" s="21">
        <f t="shared" si="8"/>
        <v>0.05657283146437999</v>
      </c>
      <c r="K36" s="21">
        <v>0.3488657407407407</v>
      </c>
      <c r="L36" s="22">
        <f>'LEG 4 TIMES'!E36</f>
        <v>0.23857638888888888</v>
      </c>
      <c r="M36" s="22">
        <f>Master!K36</f>
        <v>0.23857638888888888</v>
      </c>
      <c r="N36" s="22">
        <f>Master!L36</f>
        <v>0.2970486111111111</v>
      </c>
      <c r="O36" s="14">
        <f t="shared" si="9"/>
        <v>16.216218693260007</v>
      </c>
    </row>
    <row r="37" spans="1:15" ht="12.75">
      <c r="A37" s="24">
        <v>35</v>
      </c>
      <c r="B37" s="20">
        <f>Master!A37</f>
        <v>33</v>
      </c>
      <c r="C37" s="14" t="str">
        <f>Master!B37</f>
        <v>Kippax Harriers Ladies</v>
      </c>
      <c r="D37" s="27">
        <f t="shared" si="10"/>
        <v>0.07678240740740744</v>
      </c>
      <c r="E37" s="27">
        <f t="shared" si="0"/>
        <v>0.36142361111111115</v>
      </c>
      <c r="F37" s="26" t="str">
        <f t="shared" si="7"/>
        <v>-</v>
      </c>
      <c r="G37" s="27">
        <f t="shared" si="1"/>
        <v>0.008858222857799483</v>
      </c>
      <c r="H37" s="24">
        <v>32</v>
      </c>
      <c r="I37" s="87">
        <f t="shared" si="2"/>
        <v>-0.008858222857799483</v>
      </c>
      <c r="J37" s="21">
        <f t="shared" si="8"/>
        <v>0.06792418454960795</v>
      </c>
      <c r="K37" s="21">
        <v>0.41886574074040744</v>
      </c>
      <c r="L37" s="22">
        <f>'LEG 4 TIMES'!E37</f>
        <v>0.2846412037037037</v>
      </c>
      <c r="M37" s="22">
        <f>Master!K37</f>
        <v>0.28125</v>
      </c>
      <c r="N37" s="22">
        <f>Master!L37</f>
        <v>0.35803240740740744</v>
      </c>
      <c r="O37" s="14">
        <f t="shared" si="9"/>
        <v>16.216218693260007</v>
      </c>
    </row>
    <row r="38" spans="1:15" ht="12.75">
      <c r="A38" s="24">
        <v>13</v>
      </c>
      <c r="B38" s="20">
        <f>Master!A38</f>
        <v>34</v>
      </c>
      <c r="C38" s="14" t="str">
        <f>Master!B38</f>
        <v>Woodkirk Striders</v>
      </c>
      <c r="D38" s="27">
        <f t="shared" si="10"/>
        <v>0.05230324074074075</v>
      </c>
      <c r="E38" s="27">
        <f t="shared" si="0"/>
        <v>0.289837962962963</v>
      </c>
      <c r="F38" s="26" t="str">
        <f t="shared" si="7"/>
        <v>+</v>
      </c>
      <c r="G38" s="27">
        <f t="shared" si="1"/>
        <v>0.0027230439408561097</v>
      </c>
      <c r="H38" s="24">
        <v>10</v>
      </c>
      <c r="I38" s="87">
        <f t="shared" si="2"/>
        <v>0.0027230439408561097</v>
      </c>
      <c r="J38" s="21">
        <f t="shared" si="8"/>
        <v>0.05502628468159686</v>
      </c>
      <c r="K38" s="21">
        <v>0.33932870370370366</v>
      </c>
      <c r="L38" s="22">
        <f>'LEG 4 TIMES'!E38</f>
        <v>0.23753472222222224</v>
      </c>
      <c r="M38" s="22">
        <f>Master!K38</f>
        <v>0.23753472222222224</v>
      </c>
      <c r="N38" s="22">
        <f>Master!L38</f>
        <v>0.289837962962963</v>
      </c>
      <c r="O38" s="14">
        <f t="shared" si="9"/>
        <v>16.216218693260007</v>
      </c>
    </row>
    <row r="39" spans="1:9" ht="12.75">
      <c r="A39" s="24"/>
      <c r="B39" s="20"/>
      <c r="C39" s="14"/>
      <c r="E39" s="27"/>
      <c r="G39" s="27"/>
      <c r="I39" s="87"/>
    </row>
    <row r="40" spans="3:5" ht="12.75">
      <c r="C40" s="97"/>
      <c r="D40" s="98" t="s">
        <v>103</v>
      </c>
      <c r="E40" s="27"/>
    </row>
    <row r="41" spans="3:4" ht="12.75">
      <c r="C41" s="25" t="s">
        <v>34</v>
      </c>
      <c r="D41" s="27">
        <f>SUM(D4:D38)</f>
        <v>2.047511574074074</v>
      </c>
    </row>
    <row r="42" spans="3:4" ht="12.75">
      <c r="C42" s="13" t="s">
        <v>48</v>
      </c>
      <c r="D42" s="27">
        <f>AVERAGE(D4:D38)</f>
        <v>0.05850033068783069</v>
      </c>
    </row>
  </sheetData>
  <printOptions/>
  <pageMargins left="0.7480314960629921" right="0.7480314960629921" top="0.984251968503937" bottom="0.984251968503937" header="0.11811023622047245" footer="0.7086614173228347"/>
  <pageSetup fitToHeight="1" fitToWidth="1" horizontalDpi="180" verticalDpi="180" orientation="portrait" r:id="rId1"/>
  <headerFooter alignWithMargins="0">
    <oddHeader>&amp;C&amp;"Arial,Bold"&amp;14Leeds Country Way 31st August  2003
Leg 5 Results</oddHeader>
    <oddFooter>&amp;R&amp;D 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8.8515625" style="13" customWidth="1"/>
    <col min="2" max="2" width="8.421875" style="13" customWidth="1"/>
    <col min="3" max="3" width="22.57421875" style="14" customWidth="1"/>
    <col min="4" max="4" width="8.8515625" style="46" customWidth="1"/>
    <col min="5" max="5" width="9.7109375" style="46" customWidth="1"/>
    <col min="6" max="6" width="5.7109375" style="77" customWidth="1"/>
    <col min="7" max="7" width="10.421875" style="46" customWidth="1"/>
    <col min="9" max="9" width="9.57421875" style="13" bestFit="1" customWidth="1"/>
    <col min="10" max="11" width="9.140625" style="13" customWidth="1"/>
    <col min="12" max="12" width="11.57421875" style="21" customWidth="1"/>
    <col min="13" max="13" width="11.421875" style="21" customWidth="1"/>
    <col min="14" max="14" width="12.00390625" style="21" customWidth="1"/>
    <col min="15" max="16384" width="9.140625" style="14" customWidth="1"/>
  </cols>
  <sheetData>
    <row r="1" spans="1:14" ht="12.75">
      <c r="A1" s="11"/>
      <c r="B1" s="11"/>
      <c r="D1" s="82"/>
      <c r="E1" s="79"/>
      <c r="F1" s="79"/>
      <c r="I1" s="15"/>
      <c r="J1" s="15"/>
      <c r="K1" s="15"/>
      <c r="L1" s="40" t="s">
        <v>7</v>
      </c>
      <c r="M1" s="12" t="s">
        <v>4</v>
      </c>
      <c r="N1" s="12" t="s">
        <v>3</v>
      </c>
    </row>
    <row r="2" spans="1:15" ht="12.75">
      <c r="A2" s="11" t="s">
        <v>29</v>
      </c>
      <c r="B2" s="17" t="s">
        <v>12</v>
      </c>
      <c r="C2" s="18" t="s">
        <v>12</v>
      </c>
      <c r="D2" s="17" t="s">
        <v>15</v>
      </c>
      <c r="E2" s="17" t="s">
        <v>42</v>
      </c>
      <c r="F2" s="70" t="s">
        <v>7</v>
      </c>
      <c r="G2" s="17" t="s">
        <v>41</v>
      </c>
      <c r="H2" s="17" t="s">
        <v>18</v>
      </c>
      <c r="I2" s="17" t="s">
        <v>7</v>
      </c>
      <c r="J2" s="17" t="s">
        <v>39</v>
      </c>
      <c r="K2" s="17" t="s">
        <v>44</v>
      </c>
      <c r="L2" s="36" t="s">
        <v>53</v>
      </c>
      <c r="M2" s="12" t="s">
        <v>21</v>
      </c>
      <c r="N2" s="12" t="s">
        <v>15</v>
      </c>
      <c r="O2" s="11" t="s">
        <v>29</v>
      </c>
    </row>
    <row r="3" spans="1:15" ht="12.75">
      <c r="A3" s="11" t="s">
        <v>16</v>
      </c>
      <c r="B3" s="17" t="s">
        <v>1</v>
      </c>
      <c r="C3" s="18" t="s">
        <v>0</v>
      </c>
      <c r="D3" s="17" t="s">
        <v>10</v>
      </c>
      <c r="E3" s="17" t="s">
        <v>10</v>
      </c>
      <c r="F3" s="70"/>
      <c r="G3" s="17" t="s">
        <v>10</v>
      </c>
      <c r="H3" s="17" t="s">
        <v>17</v>
      </c>
      <c r="I3" s="17" t="s">
        <v>52</v>
      </c>
      <c r="J3" s="17" t="s">
        <v>7</v>
      </c>
      <c r="K3" s="17" t="s">
        <v>7</v>
      </c>
      <c r="L3" s="36" t="s">
        <v>10</v>
      </c>
      <c r="M3" s="12" t="s">
        <v>10</v>
      </c>
      <c r="N3" s="12" t="s">
        <v>10</v>
      </c>
      <c r="O3" s="11" t="s">
        <v>65</v>
      </c>
    </row>
    <row r="4" spans="1:15" ht="12.75">
      <c r="A4" s="13">
        <v>18</v>
      </c>
      <c r="B4" s="20">
        <f>Master!A4</f>
        <v>0</v>
      </c>
      <c r="C4" s="14" t="str">
        <f>Master!B4</f>
        <v>St Theresas </v>
      </c>
      <c r="D4" s="26">
        <f aca="true" t="shared" si="0" ref="D4:D38">N4-M4</f>
        <v>0.04966435185185181</v>
      </c>
      <c r="E4" s="26">
        <f aca="true" t="shared" si="1" ref="E4:E38">L4+D4</f>
        <v>0.3682407407407407</v>
      </c>
      <c r="F4" s="78" t="str">
        <f>IF(I4&lt;0,"-","+")</f>
        <v>+</v>
      </c>
      <c r="G4" s="26">
        <f aca="true" t="shared" si="2" ref="G4:G38">IF(I4&lt;0,D4-J4,J4-D4)</f>
        <v>0.0013698720652152857</v>
      </c>
      <c r="H4" s="13">
        <v>18</v>
      </c>
      <c r="I4" s="87">
        <f aca="true" t="shared" si="3" ref="I4:I38">J4-D4</f>
        <v>0.0013698720652152857</v>
      </c>
      <c r="J4" s="21">
        <f aca="true" t="shared" si="4" ref="J4:J10">K4*O4/100</f>
        <v>0.05103422391706709</v>
      </c>
      <c r="K4" s="21">
        <f aca="true" t="shared" si="5" ref="K4:K38">L4+D4</f>
        <v>0.3682407407407407</v>
      </c>
      <c r="L4" s="21">
        <f>'LEG 5 TIMES'!E4</f>
        <v>0.3185763888888889</v>
      </c>
      <c r="M4" s="21">
        <f>Master!M4</f>
        <v>0.3185763888888889</v>
      </c>
      <c r="N4" s="21">
        <f>Master!N4</f>
        <v>0.3682407407407407</v>
      </c>
      <c r="O4" s="14">
        <f>Leg_percent!L5</f>
        <v>13.858929301089379</v>
      </c>
    </row>
    <row r="5" spans="1:15" ht="12.75">
      <c r="A5" s="13">
        <v>5</v>
      </c>
      <c r="B5" s="20">
        <f>Master!A5</f>
        <v>1</v>
      </c>
      <c r="C5" s="14" t="str">
        <f>Master!B5</f>
        <v>Dewsbury  A</v>
      </c>
      <c r="D5" s="26">
        <f t="shared" si="0"/>
        <v>0.03900462962962964</v>
      </c>
      <c r="E5" s="26">
        <f t="shared" si="1"/>
        <v>0.3105787037037037</v>
      </c>
      <c r="F5" s="78" t="str">
        <f aca="true" t="shared" si="6" ref="F5:F13">IF(I5&lt;0,"-","+")</f>
        <v>+</v>
      </c>
      <c r="G5" s="26">
        <f t="shared" si="2"/>
        <v>0.004038253340906524</v>
      </c>
      <c r="H5" s="13">
        <v>6</v>
      </c>
      <c r="I5" s="87">
        <f t="shared" si="3"/>
        <v>0.004038253340906524</v>
      </c>
      <c r="J5" s="21">
        <f t="shared" si="4"/>
        <v>0.04304288297053616</v>
      </c>
      <c r="K5" s="21">
        <f t="shared" si="5"/>
        <v>0.3105787037037037</v>
      </c>
      <c r="L5" s="21">
        <f>'LEG 5 TIMES'!E5</f>
        <v>0.2715740740740741</v>
      </c>
      <c r="M5" s="21">
        <f>Master!M5</f>
        <v>0.2715740740740741</v>
      </c>
      <c r="N5" s="21">
        <f>Master!N5</f>
        <v>0.3105787037037037</v>
      </c>
      <c r="O5" s="14">
        <f>O4</f>
        <v>13.858929301089379</v>
      </c>
    </row>
    <row r="6" spans="1:15" ht="12.75">
      <c r="A6" s="13">
        <v>14</v>
      </c>
      <c r="B6" s="20">
        <f>Master!A6</f>
        <v>2</v>
      </c>
      <c r="C6" s="14" t="str">
        <f>Master!B6</f>
        <v>Dewsbury B</v>
      </c>
      <c r="D6" s="26">
        <f t="shared" si="0"/>
        <v>0.04762731481481486</v>
      </c>
      <c r="E6" s="26">
        <f t="shared" si="1"/>
        <v>0.3683217592592593</v>
      </c>
      <c r="F6" s="78" t="str">
        <f t="shared" si="6"/>
        <v>+</v>
      </c>
      <c r="G6" s="26">
        <f t="shared" si="2"/>
        <v>0.00341813740145451</v>
      </c>
      <c r="H6" s="13">
        <v>19</v>
      </c>
      <c r="I6" s="87">
        <f t="shared" si="3"/>
        <v>0.00341813740145451</v>
      </c>
      <c r="J6" s="21">
        <f t="shared" si="4"/>
        <v>0.05104545221626937</v>
      </c>
      <c r="K6" s="21">
        <f t="shared" si="5"/>
        <v>0.3683217592592593</v>
      </c>
      <c r="L6" s="21">
        <f>'LEG 5 TIMES'!E6</f>
        <v>0.32069444444444445</v>
      </c>
      <c r="M6" s="21">
        <f>Master!M6</f>
        <v>0.32069444444444445</v>
      </c>
      <c r="N6" s="21">
        <f>Master!N6</f>
        <v>0.3683217592592593</v>
      </c>
      <c r="O6" s="14">
        <f>O5</f>
        <v>13.858929301089379</v>
      </c>
    </row>
    <row r="7" spans="1:15" ht="12.75">
      <c r="A7" s="13">
        <v>3</v>
      </c>
      <c r="B7" s="20">
        <f>Master!A7</f>
        <v>3</v>
      </c>
      <c r="C7" s="96" t="str">
        <f>Master!B7</f>
        <v>York Acorn Runners 'A'</v>
      </c>
      <c r="D7" s="26">
        <f t="shared" si="0"/>
        <v>0.03891203703703705</v>
      </c>
      <c r="E7" s="26">
        <f t="shared" si="1"/>
        <v>0.458587962962963</v>
      </c>
      <c r="F7" s="78" t="str">
        <f t="shared" si="6"/>
        <v>+</v>
      </c>
      <c r="G7" s="26">
        <f t="shared" si="2"/>
        <v>0.02464334453330594</v>
      </c>
      <c r="H7" s="99">
        <v>35</v>
      </c>
      <c r="I7" s="87">
        <f t="shared" si="3"/>
        <v>0.02464334453330594</v>
      </c>
      <c r="J7" s="21">
        <f t="shared" si="4"/>
        <v>0.06355538157034299</v>
      </c>
      <c r="K7" s="21">
        <f t="shared" si="5"/>
        <v>0.458587962962963</v>
      </c>
      <c r="L7" s="21">
        <f>'LEG 5 TIMES'!E7</f>
        <v>0.41967592592592595</v>
      </c>
      <c r="M7" s="21">
        <f>Master!M7</f>
        <v>0.24050925925925926</v>
      </c>
      <c r="N7" s="21">
        <f>Master!N7</f>
        <v>0.2794212962962963</v>
      </c>
      <c r="O7" s="14">
        <f>O6</f>
        <v>13.858929301089379</v>
      </c>
    </row>
    <row r="8" spans="1:15" ht="12.75">
      <c r="A8" s="13">
        <v>12</v>
      </c>
      <c r="B8" s="20">
        <f>Master!A8</f>
        <v>4</v>
      </c>
      <c r="C8" s="14" t="str">
        <f>Master!B8</f>
        <v>Abbey Men </v>
      </c>
      <c r="D8" s="26">
        <f t="shared" si="0"/>
        <v>0.04662037037037037</v>
      </c>
      <c r="E8" s="26">
        <f t="shared" si="1"/>
        <v>0.3172337962962963</v>
      </c>
      <c r="F8" s="78" t="str">
        <f t="shared" si="6"/>
        <v>-</v>
      </c>
      <c r="G8" s="26">
        <f t="shared" si="2"/>
        <v>0.0026551628225047683</v>
      </c>
      <c r="H8" s="13">
        <v>8</v>
      </c>
      <c r="I8" s="87">
        <f t="shared" si="3"/>
        <v>-0.0026551628225047683</v>
      </c>
      <c r="J8" s="21">
        <f t="shared" si="4"/>
        <v>0.0439652075478656</v>
      </c>
      <c r="K8" s="21">
        <f t="shared" si="5"/>
        <v>0.3172337962962963</v>
      </c>
      <c r="L8" s="21">
        <f>'LEG 5 TIMES'!E8</f>
        <v>0.2706134259259259</v>
      </c>
      <c r="M8" s="21">
        <f>Master!M8</f>
        <v>0.2706134259259259</v>
      </c>
      <c r="N8" s="21">
        <f>Master!N8</f>
        <v>0.3172337962962963</v>
      </c>
      <c r="O8" s="14">
        <f>O7</f>
        <v>13.858929301089379</v>
      </c>
    </row>
    <row r="9" spans="1:15" ht="12.75">
      <c r="A9" s="13">
        <v>26</v>
      </c>
      <c r="B9" s="20">
        <f>Master!A9</f>
        <v>5</v>
      </c>
      <c r="C9" s="14" t="str">
        <f>Master!B9</f>
        <v>Abbey Ladies</v>
      </c>
      <c r="D9" s="26">
        <f t="shared" si="0"/>
        <v>0.05395833333300004</v>
      </c>
      <c r="E9" s="26">
        <f t="shared" si="1"/>
        <v>0.41203703703670375</v>
      </c>
      <c r="F9" s="78" t="str">
        <f t="shared" si="6"/>
        <v>+</v>
      </c>
      <c r="G9" s="26">
        <f t="shared" si="2"/>
        <v>0.00314558832422019</v>
      </c>
      <c r="H9" s="13">
        <v>30</v>
      </c>
      <c r="I9" s="87">
        <f t="shared" si="3"/>
        <v>0.00314558832422019</v>
      </c>
      <c r="J9" s="21">
        <f t="shared" si="4"/>
        <v>0.05710392165722023</v>
      </c>
      <c r="K9" s="21">
        <f t="shared" si="5"/>
        <v>0.41203703703670375</v>
      </c>
      <c r="L9" s="21">
        <f>'LEG 5 TIMES'!E9</f>
        <v>0.3580787037037037</v>
      </c>
      <c r="M9" s="21">
        <f>Master!M9</f>
        <v>0.322916666667</v>
      </c>
      <c r="N9" s="21">
        <f>Master!N9</f>
        <v>0.376875</v>
      </c>
      <c r="O9" s="14">
        <f aca="true" t="shared" si="7" ref="O9:O38">O8</f>
        <v>13.858929301089379</v>
      </c>
    </row>
    <row r="10" spans="1:15" ht="12.75">
      <c r="A10" s="13">
        <v>24</v>
      </c>
      <c r="B10" s="20">
        <f>Master!A10</f>
        <v>6</v>
      </c>
      <c r="C10" s="14" t="str">
        <f>Master!B10</f>
        <v>Baildon Runners Men</v>
      </c>
      <c r="D10" s="26">
        <f t="shared" si="0"/>
        <v>0.05385416666633336</v>
      </c>
      <c r="E10" s="26">
        <f t="shared" si="1"/>
        <v>0.3998032407404074</v>
      </c>
      <c r="F10" s="78" t="str">
        <f t="shared" si="6"/>
        <v>+</v>
      </c>
      <c r="G10" s="26">
        <f t="shared" si="2"/>
        <v>0.0015542818113438786</v>
      </c>
      <c r="H10" s="13">
        <v>25</v>
      </c>
      <c r="I10" s="87">
        <f t="shared" si="3"/>
        <v>0.0015542818113438786</v>
      </c>
      <c r="J10" s="21">
        <f t="shared" si="4"/>
        <v>0.05540844847767724</v>
      </c>
      <c r="K10" s="21">
        <f t="shared" si="5"/>
        <v>0.3998032407404074</v>
      </c>
      <c r="L10" s="21">
        <f>'LEG 5 TIMES'!E10</f>
        <v>0.34594907407407405</v>
      </c>
      <c r="M10" s="21">
        <f>Master!M10</f>
        <v>0.322916666667</v>
      </c>
      <c r="N10" s="21">
        <f>Master!N10</f>
        <v>0.37677083333333333</v>
      </c>
      <c r="O10" s="14">
        <f>O9</f>
        <v>13.858929301089379</v>
      </c>
    </row>
    <row r="11" spans="1:15" ht="12.75">
      <c r="A11" s="13">
        <v>34</v>
      </c>
      <c r="B11" s="20">
        <f>Master!A11</f>
        <v>7</v>
      </c>
      <c r="C11" s="14" t="str">
        <f>Master!B11</f>
        <v>Baildon Runners Ladies</v>
      </c>
      <c r="D11" s="26">
        <f t="shared" si="0"/>
        <v>0.062268518518185156</v>
      </c>
      <c r="E11" s="26">
        <f t="shared" si="1"/>
        <v>0.47493055588855554</v>
      </c>
      <c r="F11" s="78" t="str">
        <f t="shared" si="6"/>
        <v>+</v>
      </c>
      <c r="G11" s="26">
        <f t="shared" si="2"/>
        <v>0.0035517714516805354</v>
      </c>
      <c r="H11" s="13">
        <v>34</v>
      </c>
      <c r="I11" s="87">
        <f t="shared" si="3"/>
        <v>0.0035517714516805354</v>
      </c>
      <c r="J11" s="21">
        <f aca="true" t="shared" si="8" ref="J11:J38">K11*O11/100</f>
        <v>0.06582028996986569</v>
      </c>
      <c r="K11" s="21">
        <f t="shared" si="5"/>
        <v>0.47493055588855554</v>
      </c>
      <c r="L11" s="21">
        <f>'LEG 5 TIMES'!E11</f>
        <v>0.4126620373703704</v>
      </c>
      <c r="M11" s="21">
        <f>Master!M11</f>
        <v>0.322916666667</v>
      </c>
      <c r="N11" s="21">
        <f>Master!N11</f>
        <v>0.38518518518518513</v>
      </c>
      <c r="O11" s="14">
        <f>O10</f>
        <v>13.858929301089379</v>
      </c>
    </row>
    <row r="12" spans="1:15" ht="12.75">
      <c r="A12" s="13">
        <v>30</v>
      </c>
      <c r="B12" s="20">
        <f>Master!A12</f>
        <v>8</v>
      </c>
      <c r="C12" s="14" t="str">
        <f>Master!B12</f>
        <v>North Leeds runners</v>
      </c>
      <c r="D12" s="26">
        <f t="shared" si="0"/>
        <v>0.058692129629296375</v>
      </c>
      <c r="E12" s="26">
        <f t="shared" si="1"/>
        <v>0.40431712962929633</v>
      </c>
      <c r="F12" s="78" t="str">
        <f t="shared" si="6"/>
        <v>-</v>
      </c>
      <c r="G12" s="26">
        <f t="shared" si="2"/>
        <v>0.0026581044817782992</v>
      </c>
      <c r="H12" s="13">
        <v>27</v>
      </c>
      <c r="I12" s="87">
        <f t="shared" si="3"/>
        <v>-0.0026581044817782992</v>
      </c>
      <c r="J12" s="21">
        <f>K12*O12/100</f>
        <v>0.056034025147518075</v>
      </c>
      <c r="K12" s="21">
        <f t="shared" si="5"/>
        <v>0.40431712962929633</v>
      </c>
      <c r="L12" s="21">
        <f>'LEG 5 TIMES'!E12</f>
        <v>0.34562499999999996</v>
      </c>
      <c r="M12" s="21">
        <f>Master!M12</f>
        <v>0.322916666667</v>
      </c>
      <c r="N12" s="21">
        <f>Master!N12</f>
        <v>0.38160879629629635</v>
      </c>
      <c r="O12" s="14">
        <f>O11</f>
        <v>13.858929301089379</v>
      </c>
    </row>
    <row r="13" spans="1:15" ht="12.75">
      <c r="A13" s="13">
        <v>8</v>
      </c>
      <c r="B13" s="20">
        <f>Master!A13</f>
        <v>9</v>
      </c>
      <c r="C13" s="14" t="str">
        <f>Master!B13</f>
        <v>Wakefield Harriers Vets</v>
      </c>
      <c r="D13" s="26">
        <f t="shared" si="0"/>
        <v>0.042743055555555576</v>
      </c>
      <c r="E13" s="26">
        <f t="shared" si="1"/>
        <v>0.31461805555555555</v>
      </c>
      <c r="F13" s="78" t="str">
        <f t="shared" si="6"/>
        <v>+</v>
      </c>
      <c r="G13" s="26">
        <f t="shared" si="2"/>
        <v>0.000859638332350976</v>
      </c>
      <c r="H13" s="13">
        <v>7</v>
      </c>
      <c r="I13" s="87">
        <f t="shared" si="3"/>
        <v>0.000859638332350976</v>
      </c>
      <c r="J13" s="21">
        <f>K13*O13/100</f>
        <v>0.04360269388790655</v>
      </c>
      <c r="K13" s="21">
        <f t="shared" si="5"/>
        <v>0.31461805555555555</v>
      </c>
      <c r="L13" s="21">
        <f>'LEG 5 TIMES'!E13</f>
        <v>0.271875</v>
      </c>
      <c r="M13" s="21">
        <f>Master!M13</f>
        <v>0.271875</v>
      </c>
      <c r="N13" s="21">
        <f>Master!N13</f>
        <v>0.31461805555555555</v>
      </c>
      <c r="O13" s="14">
        <f>O12</f>
        <v>13.858929301089379</v>
      </c>
    </row>
    <row r="14" spans="1:15" ht="12.75">
      <c r="A14" s="13">
        <v>7</v>
      </c>
      <c r="B14" s="20">
        <f>Master!A14</f>
        <v>10</v>
      </c>
      <c r="C14" s="14" t="str">
        <f>Master!B14</f>
        <v>Pudsey Pacers 'A'</v>
      </c>
      <c r="D14" s="26">
        <f t="shared" si="0"/>
        <v>0.04091435185185188</v>
      </c>
      <c r="E14" s="26">
        <f t="shared" si="1"/>
        <v>0.3085300925925926</v>
      </c>
      <c r="F14" s="78" t="str">
        <f aca="true" t="shared" si="9" ref="F14:F38">IF(I14&lt;0,"-","+")</f>
        <v>+</v>
      </c>
      <c r="G14" s="26">
        <f t="shared" si="2"/>
        <v>0.001844615553141131</v>
      </c>
      <c r="H14" s="13">
        <v>4</v>
      </c>
      <c r="I14" s="87">
        <f t="shared" si="3"/>
        <v>0.001844615553141131</v>
      </c>
      <c r="J14" s="21">
        <f t="shared" si="8"/>
        <v>0.04275896740499301</v>
      </c>
      <c r="K14" s="21">
        <f t="shared" si="5"/>
        <v>0.3085300925925926</v>
      </c>
      <c r="L14" s="21">
        <f>'LEG 5 TIMES'!E14</f>
        <v>0.26761574074074074</v>
      </c>
      <c r="M14" s="21">
        <f>Master!M14</f>
        <v>0.26761574074074074</v>
      </c>
      <c r="N14" s="21">
        <f>Master!N14</f>
        <v>0.3085300925925926</v>
      </c>
      <c r="O14" s="14">
        <f t="shared" si="7"/>
        <v>13.858929301089379</v>
      </c>
    </row>
    <row r="15" spans="1:15" ht="12.75">
      <c r="A15" s="13">
        <v>27</v>
      </c>
      <c r="B15" s="20">
        <f>Master!A15</f>
        <v>11</v>
      </c>
      <c r="C15" s="14" t="str">
        <f>Master!B15</f>
        <v>Pudsey Pacers 'B'</v>
      </c>
      <c r="D15" s="26">
        <f t="shared" si="0"/>
        <v>0.055937499999666684</v>
      </c>
      <c r="E15" s="26">
        <f t="shared" si="1"/>
        <v>0.4003472222218889</v>
      </c>
      <c r="F15" s="78" t="str">
        <f t="shared" si="9"/>
        <v>-</v>
      </c>
      <c r="G15" s="26">
        <f t="shared" si="2"/>
        <v>0.00045366151305991503</v>
      </c>
      <c r="H15" s="13">
        <v>26</v>
      </c>
      <c r="I15" s="87">
        <f t="shared" si="3"/>
        <v>-0.00045366151305991503</v>
      </c>
      <c r="J15" s="21">
        <f t="shared" si="8"/>
        <v>0.05548383848660677</v>
      </c>
      <c r="K15" s="21">
        <f t="shared" si="5"/>
        <v>0.4003472222218889</v>
      </c>
      <c r="L15" s="21">
        <f>'LEG 5 TIMES'!E15</f>
        <v>0.3444097222222222</v>
      </c>
      <c r="M15" s="21">
        <f>Master!M15</f>
        <v>0.322916666667</v>
      </c>
      <c r="N15" s="21">
        <f>Master!N15</f>
        <v>0.37885416666666666</v>
      </c>
      <c r="O15" s="14">
        <f t="shared" si="7"/>
        <v>13.858929301089379</v>
      </c>
    </row>
    <row r="16" spans="1:15" ht="12.75">
      <c r="A16" s="13">
        <v>35</v>
      </c>
      <c r="B16" s="20">
        <f>Master!A16</f>
        <v>12</v>
      </c>
      <c r="C16" s="14" t="str">
        <f>Master!B16</f>
        <v>Knavesmire Harriers Ladies A</v>
      </c>
      <c r="D16" s="26">
        <f t="shared" si="0"/>
        <v>0.07035879629596298</v>
      </c>
      <c r="E16" s="26">
        <f t="shared" si="1"/>
        <v>0.4276620370367037</v>
      </c>
      <c r="F16" s="78" t="str">
        <f t="shared" si="9"/>
        <v>-</v>
      </c>
      <c r="G16" s="26">
        <f t="shared" si="2"/>
        <v>0.011089416935447537</v>
      </c>
      <c r="H16" s="13">
        <v>33</v>
      </c>
      <c r="I16" s="87">
        <f t="shared" si="3"/>
        <v>-0.011089416935447537</v>
      </c>
      <c r="J16" s="21">
        <f t="shared" si="8"/>
        <v>0.05926937936051544</v>
      </c>
      <c r="K16" s="21">
        <f t="shared" si="5"/>
        <v>0.4276620370367037</v>
      </c>
      <c r="L16" s="21">
        <f>'LEG 5 TIMES'!E16</f>
        <v>0.3573032407407407</v>
      </c>
      <c r="M16" s="21">
        <f>Master!M16</f>
        <v>0.322916666667</v>
      </c>
      <c r="N16" s="21">
        <f>Master!N16</f>
        <v>0.39327546296296295</v>
      </c>
      <c r="O16" s="14">
        <f t="shared" si="7"/>
        <v>13.858929301089379</v>
      </c>
    </row>
    <row r="17" spans="1:15" ht="12.75">
      <c r="A17" s="13">
        <v>33</v>
      </c>
      <c r="B17" s="20">
        <f>Master!A17</f>
        <v>13</v>
      </c>
      <c r="C17" s="14" t="str">
        <f>Master!B17</f>
        <v>Ilkley Harriers </v>
      </c>
      <c r="D17" s="26">
        <f t="shared" si="0"/>
        <v>0.05915509259259255</v>
      </c>
      <c r="E17" s="26">
        <f t="shared" si="1"/>
        <v>0.3771412037037037</v>
      </c>
      <c r="F17" s="78" t="str">
        <f t="shared" si="9"/>
        <v>-</v>
      </c>
      <c r="G17" s="26">
        <f t="shared" si="2"/>
        <v>0.006887359806018782</v>
      </c>
      <c r="H17" s="13">
        <v>22</v>
      </c>
      <c r="I17" s="87">
        <f t="shared" si="3"/>
        <v>-0.006887359806018782</v>
      </c>
      <c r="J17" s="21">
        <f t="shared" si="8"/>
        <v>0.05226773278657377</v>
      </c>
      <c r="K17" s="21">
        <f t="shared" si="5"/>
        <v>0.3771412037037037</v>
      </c>
      <c r="L17" s="21">
        <f>'LEG 5 TIMES'!E17</f>
        <v>0.31798611111111114</v>
      </c>
      <c r="M17" s="21">
        <f>Master!M17</f>
        <v>0.31798611111111114</v>
      </c>
      <c r="N17" s="21">
        <f>Master!N17</f>
        <v>0.3771412037037037</v>
      </c>
      <c r="O17" s="14">
        <f t="shared" si="7"/>
        <v>13.858929301089379</v>
      </c>
    </row>
    <row r="18" spans="1:15" ht="12.75">
      <c r="A18" s="13">
        <v>22</v>
      </c>
      <c r="B18" s="20">
        <f>Master!A18</f>
        <v>14</v>
      </c>
      <c r="C18" s="14" t="str">
        <f>Master!B18</f>
        <v>Knavesmire Harriers 'B'</v>
      </c>
      <c r="D18" s="26">
        <f t="shared" si="0"/>
        <v>0.05192129629596298</v>
      </c>
      <c r="E18" s="26">
        <f t="shared" si="1"/>
        <v>0.3806249999996667</v>
      </c>
      <c r="F18" s="78" t="str">
        <f t="shared" si="9"/>
        <v>+</v>
      </c>
      <c r="G18" s="26">
        <f t="shared" si="2"/>
        <v>0.0008292533562622786</v>
      </c>
      <c r="H18" s="13">
        <v>23</v>
      </c>
      <c r="I18" s="87">
        <f t="shared" si="3"/>
        <v>0.0008292533562622786</v>
      </c>
      <c r="J18" s="21">
        <f t="shared" si="8"/>
        <v>0.05275054965222526</v>
      </c>
      <c r="K18" s="21">
        <f t="shared" si="5"/>
        <v>0.3806249999996667</v>
      </c>
      <c r="L18" s="21">
        <f>'LEG 5 TIMES'!E18</f>
        <v>0.3287037037037037</v>
      </c>
      <c r="M18" s="21">
        <f>Master!M18</f>
        <v>0.322916666667</v>
      </c>
      <c r="N18" s="21">
        <f>Master!N18</f>
        <v>0.37483796296296296</v>
      </c>
      <c r="O18" s="14">
        <f t="shared" si="7"/>
        <v>13.858929301089379</v>
      </c>
    </row>
    <row r="19" spans="1:15" ht="12.75">
      <c r="A19" s="13">
        <v>2</v>
      </c>
      <c r="B19" s="20">
        <f>Master!A19</f>
        <v>15</v>
      </c>
      <c r="C19" s="14" t="str">
        <f>Master!B19</f>
        <v>Knavesmire Harriers 'A'</v>
      </c>
      <c r="D19" s="26">
        <f t="shared" si="0"/>
        <v>0.0387615740740741</v>
      </c>
      <c r="E19" s="26">
        <f t="shared" si="1"/>
        <v>0.29608796296296297</v>
      </c>
      <c r="F19" s="78" t="str">
        <f t="shared" si="9"/>
        <v>+</v>
      </c>
      <c r="G19" s="26">
        <f t="shared" si="2"/>
        <v>0.0022730473819986413</v>
      </c>
      <c r="H19" s="13">
        <v>1</v>
      </c>
      <c r="I19" s="87">
        <f t="shared" si="3"/>
        <v>0.0022730473819986413</v>
      </c>
      <c r="J19" s="21">
        <f t="shared" si="8"/>
        <v>0.04103462145607274</v>
      </c>
      <c r="K19" s="21">
        <f t="shared" si="5"/>
        <v>0.29608796296296297</v>
      </c>
      <c r="L19" s="21">
        <f>'LEG 5 TIMES'!E19</f>
        <v>0.25732638888888887</v>
      </c>
      <c r="M19" s="21">
        <f>Master!M19</f>
        <v>0.25732638888888887</v>
      </c>
      <c r="N19" s="21">
        <f>Master!N19</f>
        <v>0.29608796296296297</v>
      </c>
      <c r="O19" s="14">
        <f t="shared" si="7"/>
        <v>13.858929301089379</v>
      </c>
    </row>
    <row r="20" spans="1:15" ht="12.75">
      <c r="A20" s="13">
        <v>6</v>
      </c>
      <c r="B20" s="20">
        <f>Master!A20</f>
        <v>16</v>
      </c>
      <c r="C20" s="14" t="str">
        <f>Master!B20</f>
        <v>Cameron Rothwell A</v>
      </c>
      <c r="D20" s="26">
        <f t="shared" si="0"/>
        <v>0.03995370370370366</v>
      </c>
      <c r="E20" s="26">
        <f t="shared" si="1"/>
        <v>0.3086574074074074</v>
      </c>
      <c r="F20" s="78" t="str">
        <f t="shared" si="9"/>
        <v>+</v>
      </c>
      <c r="G20" s="26">
        <f t="shared" si="2"/>
        <v>0.0028229081714643486</v>
      </c>
      <c r="H20" s="13">
        <v>5</v>
      </c>
      <c r="I20" s="87">
        <f t="shared" si="3"/>
        <v>0.0028229081714643486</v>
      </c>
      <c r="J20" s="21">
        <f t="shared" si="8"/>
        <v>0.04277661187516801</v>
      </c>
      <c r="K20" s="21">
        <f t="shared" si="5"/>
        <v>0.3086574074074074</v>
      </c>
      <c r="L20" s="21">
        <f>'LEG 5 TIMES'!E20</f>
        <v>0.2687037037037037</v>
      </c>
      <c r="M20" s="21">
        <f>Master!M20</f>
        <v>0.2687037037037037</v>
      </c>
      <c r="N20" s="21">
        <f>Master!N20</f>
        <v>0.3086574074074074</v>
      </c>
      <c r="O20" s="14">
        <f t="shared" si="7"/>
        <v>13.858929301089379</v>
      </c>
    </row>
    <row r="21" spans="1:15" ht="12.75">
      <c r="A21" s="13">
        <v>28</v>
      </c>
      <c r="B21" s="20">
        <f>Master!A21</f>
        <v>17</v>
      </c>
      <c r="C21" s="14" t="str">
        <f>Master!B21</f>
        <v>Cameron Rothwell B</v>
      </c>
      <c r="D21" s="26">
        <f t="shared" si="0"/>
        <v>0.05711805555522226</v>
      </c>
      <c r="E21" s="26">
        <f t="shared" si="1"/>
        <v>0.4053935185181852</v>
      </c>
      <c r="F21" s="78" t="str">
        <f t="shared" si="9"/>
        <v>-</v>
      </c>
      <c r="G21" s="26">
        <f t="shared" si="2"/>
        <v>0.0009348544325882904</v>
      </c>
      <c r="H21" s="13">
        <v>28</v>
      </c>
      <c r="I21" s="87">
        <f t="shared" si="3"/>
        <v>-0.0009348544325882904</v>
      </c>
      <c r="J21" s="21">
        <f>K21*O21/100</f>
        <v>0.05618320112263397</v>
      </c>
      <c r="K21" s="21">
        <f t="shared" si="5"/>
        <v>0.4053935185181852</v>
      </c>
      <c r="L21" s="21">
        <f>'LEG 5 TIMES'!E21</f>
        <v>0.34827546296296297</v>
      </c>
      <c r="M21" s="21">
        <f>Master!M21</f>
        <v>0.322916666667</v>
      </c>
      <c r="N21" s="21">
        <f>Master!N21</f>
        <v>0.38003472222222223</v>
      </c>
      <c r="O21" s="14">
        <f>O20</f>
        <v>13.858929301089379</v>
      </c>
    </row>
    <row r="22" spans="1:15" ht="12.75">
      <c r="A22" s="13">
        <v>25</v>
      </c>
      <c r="B22" s="20">
        <f>Master!A22</f>
        <v>18</v>
      </c>
      <c r="C22" s="14" t="str">
        <f>Master!B22</f>
        <v>Ackworth R.R. 'A'</v>
      </c>
      <c r="D22" s="26">
        <f t="shared" si="0"/>
        <v>0.0538657407404074</v>
      </c>
      <c r="E22" s="26">
        <f t="shared" si="1"/>
        <v>0.421944444444111</v>
      </c>
      <c r="F22" s="78" t="str">
        <f t="shared" si="9"/>
        <v>+</v>
      </c>
      <c r="G22" s="26">
        <f t="shared" si="2"/>
        <v>0.004611241504976299</v>
      </c>
      <c r="H22" s="13">
        <v>32</v>
      </c>
      <c r="I22" s="87">
        <f t="shared" si="3"/>
        <v>0.004611241504976299</v>
      </c>
      <c r="J22" s="21">
        <f t="shared" si="8"/>
        <v>0.058476982245383696</v>
      </c>
      <c r="K22" s="21">
        <f t="shared" si="5"/>
        <v>0.421944444444111</v>
      </c>
      <c r="L22" s="21">
        <f>'LEG 5 TIMES'!E22</f>
        <v>0.3680787037037036</v>
      </c>
      <c r="M22" s="21">
        <f>Master!M22</f>
        <v>0.322916666667</v>
      </c>
      <c r="N22" s="21">
        <f>Master!N22</f>
        <v>0.37678240740740737</v>
      </c>
      <c r="O22" s="14">
        <f t="shared" si="7"/>
        <v>13.858929301089379</v>
      </c>
    </row>
    <row r="23" spans="1:15" ht="12.75">
      <c r="A23" s="13">
        <v>13</v>
      </c>
      <c r="B23" s="20">
        <f>Master!A23</f>
        <v>19</v>
      </c>
      <c r="C23" s="14" t="str">
        <f>Master!B23</f>
        <v>St Bedes 'A'</v>
      </c>
      <c r="D23" s="26">
        <f t="shared" si="0"/>
        <v>0.047152777777777766</v>
      </c>
      <c r="E23" s="26">
        <f t="shared" si="1"/>
        <v>0.32457175925925924</v>
      </c>
      <c r="F23" s="78" t="str">
        <f t="shared" si="9"/>
        <v>-</v>
      </c>
      <c r="G23" s="26">
        <f t="shared" si="2"/>
        <v>0.002170607130735004</v>
      </c>
      <c r="H23" s="13">
        <v>9</v>
      </c>
      <c r="I23" s="87">
        <f t="shared" si="3"/>
        <v>-0.002170607130735004</v>
      </c>
      <c r="J23" s="21">
        <f t="shared" si="8"/>
        <v>0.04498217064704276</v>
      </c>
      <c r="K23" s="21">
        <f t="shared" si="5"/>
        <v>0.32457175925925924</v>
      </c>
      <c r="L23" s="21">
        <f>'LEG 5 TIMES'!E23</f>
        <v>0.2774189814814815</v>
      </c>
      <c r="M23" s="21">
        <f>Master!M23</f>
        <v>0.2774189814814815</v>
      </c>
      <c r="N23" s="21">
        <f>Master!N23</f>
        <v>0.32457175925925924</v>
      </c>
      <c r="O23" s="14">
        <f t="shared" si="7"/>
        <v>13.858929301089379</v>
      </c>
    </row>
    <row r="24" spans="1:15" ht="12.75">
      <c r="A24" s="13">
        <v>23</v>
      </c>
      <c r="B24" s="20">
        <f>Master!A24</f>
        <v>20</v>
      </c>
      <c r="C24" s="14" t="str">
        <f>Master!B24</f>
        <v>St Bedes 'B'</v>
      </c>
      <c r="D24" s="26">
        <f t="shared" si="0"/>
        <v>0.05285879629596302</v>
      </c>
      <c r="E24" s="26">
        <f t="shared" si="1"/>
        <v>0.3973379629626297</v>
      </c>
      <c r="F24" s="78" t="str">
        <f t="shared" si="9"/>
        <v>+</v>
      </c>
      <c r="G24" s="26">
        <f t="shared" si="2"/>
        <v>0.002207991077416531</v>
      </c>
      <c r="H24" s="13">
        <v>24</v>
      </c>
      <c r="I24" s="87">
        <f t="shared" si="3"/>
        <v>0.002207991077416531</v>
      </c>
      <c r="J24" s="21">
        <f t="shared" si="8"/>
        <v>0.05506678737337955</v>
      </c>
      <c r="K24" s="21">
        <f t="shared" si="5"/>
        <v>0.3973379629626297</v>
      </c>
      <c r="L24" s="21">
        <f>'LEG 5 TIMES'!E24</f>
        <v>0.34447916666666667</v>
      </c>
      <c r="M24" s="21">
        <f>Master!M24</f>
        <v>0.322916666667</v>
      </c>
      <c r="N24" s="21">
        <f>Master!N24</f>
        <v>0.375775462962963</v>
      </c>
      <c r="O24" s="14">
        <f t="shared" si="7"/>
        <v>13.858929301089379</v>
      </c>
    </row>
    <row r="25" spans="1:15" ht="12.75">
      <c r="A25" s="13">
        <v>4</v>
      </c>
      <c r="B25" s="20">
        <f>Master!A25</f>
        <v>21</v>
      </c>
      <c r="C25" s="14" t="str">
        <f>Master!B25</f>
        <v>Valley Striders 'A'</v>
      </c>
      <c r="D25" s="26">
        <f t="shared" si="0"/>
        <v>0.039004629629629584</v>
      </c>
      <c r="E25" s="26">
        <f t="shared" si="1"/>
        <v>0.29894675925925923</v>
      </c>
      <c r="F25" s="78" t="str">
        <f t="shared" si="9"/>
        <v>+</v>
      </c>
      <c r="G25" s="26">
        <f t="shared" si="2"/>
        <v>0.0024261903840090207</v>
      </c>
      <c r="H25" s="13">
        <v>2</v>
      </c>
      <c r="I25" s="87">
        <f t="shared" si="3"/>
        <v>0.0024261903840090207</v>
      </c>
      <c r="J25" s="21">
        <f t="shared" si="8"/>
        <v>0.041430820013638604</v>
      </c>
      <c r="K25" s="21">
        <f t="shared" si="5"/>
        <v>0.29894675925925923</v>
      </c>
      <c r="L25" s="21">
        <f>'LEG 5 TIMES'!E25</f>
        <v>0.25994212962962965</v>
      </c>
      <c r="M25" s="21">
        <f>Master!M25</f>
        <v>0.25994212962962965</v>
      </c>
      <c r="N25" s="21">
        <f>Master!N25</f>
        <v>0.29894675925925923</v>
      </c>
      <c r="O25" s="14">
        <f t="shared" si="7"/>
        <v>13.858929301089379</v>
      </c>
    </row>
    <row r="26" spans="1:15" ht="12.75">
      <c r="A26" s="13">
        <v>15</v>
      </c>
      <c r="B26" s="20">
        <f>Master!A26</f>
        <v>22</v>
      </c>
      <c r="C26" s="14" t="str">
        <f>Master!B26</f>
        <v>Valley Striders  Vets</v>
      </c>
      <c r="D26" s="26">
        <f t="shared" si="0"/>
        <v>0.04836805555555562</v>
      </c>
      <c r="E26" s="26">
        <f t="shared" si="1"/>
        <v>0.345613425925926</v>
      </c>
      <c r="F26" s="78" t="str">
        <f t="shared" si="9"/>
        <v>-</v>
      </c>
      <c r="G26" s="26">
        <f t="shared" si="2"/>
        <v>0.00046973520140863173</v>
      </c>
      <c r="H26" s="13">
        <v>13</v>
      </c>
      <c r="I26" s="87">
        <f t="shared" si="3"/>
        <v>-0.00046973520140863173</v>
      </c>
      <c r="J26" s="21">
        <f t="shared" si="8"/>
        <v>0.04789832035414699</v>
      </c>
      <c r="K26" s="21">
        <f t="shared" si="5"/>
        <v>0.345613425925926</v>
      </c>
      <c r="L26" s="21">
        <f>'LEG 5 TIMES'!E26</f>
        <v>0.29724537037037035</v>
      </c>
      <c r="M26" s="21">
        <f>Master!M26</f>
        <v>0.29724537037037035</v>
      </c>
      <c r="N26" s="21">
        <f>Master!N26</f>
        <v>0.345613425925926</v>
      </c>
      <c r="O26" s="14">
        <f t="shared" si="7"/>
        <v>13.858929301089379</v>
      </c>
    </row>
    <row r="27" spans="1:15" ht="12.75">
      <c r="A27" s="13">
        <v>20</v>
      </c>
      <c r="B27" s="20">
        <f>Master!A27</f>
        <v>23</v>
      </c>
      <c r="C27" s="14" t="str">
        <f>Master!B27</f>
        <v>Valley Striders Ladies</v>
      </c>
      <c r="D27" s="26">
        <f t="shared" si="0"/>
        <v>0.05053240740740739</v>
      </c>
      <c r="E27" s="26">
        <f t="shared" si="1"/>
        <v>0.35297453703703696</v>
      </c>
      <c r="F27" s="78" t="str">
        <f t="shared" si="9"/>
        <v>-</v>
      </c>
      <c r="G27" s="26">
        <f t="shared" si="2"/>
        <v>0.0016139158685968893</v>
      </c>
      <c r="H27" s="13">
        <v>16</v>
      </c>
      <c r="I27" s="87">
        <f t="shared" si="3"/>
        <v>-0.0016139158685968893</v>
      </c>
      <c r="J27" s="21">
        <f t="shared" si="8"/>
        <v>0.0489184915388105</v>
      </c>
      <c r="K27" s="21">
        <f t="shared" si="5"/>
        <v>0.35297453703703696</v>
      </c>
      <c r="L27" s="21">
        <f>'LEG 5 TIMES'!E27</f>
        <v>0.3024421296296296</v>
      </c>
      <c r="M27" s="21">
        <f>Master!M27</f>
        <v>0.30244212962962963</v>
      </c>
      <c r="N27" s="21">
        <f>Master!N27</f>
        <v>0.352974537037037</v>
      </c>
      <c r="O27" s="14">
        <f t="shared" si="7"/>
        <v>13.858929301089379</v>
      </c>
    </row>
    <row r="28" spans="1:15" ht="12.75">
      <c r="A28" s="13">
        <v>32</v>
      </c>
      <c r="B28" s="20">
        <f>Master!A28</f>
        <v>24</v>
      </c>
      <c r="C28" s="14" t="str">
        <f>Master!B28</f>
        <v>Valley Striders D</v>
      </c>
      <c r="D28" s="26">
        <f t="shared" si="0"/>
        <v>0.058900462962962974</v>
      </c>
      <c r="E28" s="26">
        <f t="shared" si="1"/>
        <v>0.36930555555555555</v>
      </c>
      <c r="F28" s="78" t="str">
        <f t="shared" si="9"/>
        <v>-</v>
      </c>
      <c r="G28" s="26">
        <f t="shared" si="2"/>
        <v>0.0077186671135231755</v>
      </c>
      <c r="H28" s="13">
        <v>20</v>
      </c>
      <c r="I28" s="87">
        <f t="shared" si="3"/>
        <v>-0.0077186671135231755</v>
      </c>
      <c r="J28" s="21">
        <f t="shared" si="8"/>
        <v>0.0511817958494398</v>
      </c>
      <c r="K28" s="21">
        <f t="shared" si="5"/>
        <v>0.36930555555555555</v>
      </c>
      <c r="L28" s="21">
        <f>'LEG 5 TIMES'!E28</f>
        <v>0.3104050925925926</v>
      </c>
      <c r="M28" s="21">
        <f>Master!M28</f>
        <v>0.3104050925925926</v>
      </c>
      <c r="N28" s="21">
        <f>Master!N28</f>
        <v>0.36930555555555555</v>
      </c>
      <c r="O28" s="14">
        <f t="shared" si="7"/>
        <v>13.858929301089379</v>
      </c>
    </row>
    <row r="29" spans="1:15" ht="12.75">
      <c r="A29" s="13">
        <v>9</v>
      </c>
      <c r="B29" s="20">
        <f>Master!A29</f>
        <v>25</v>
      </c>
      <c r="C29" s="14" t="str">
        <f>Master!B29</f>
        <v>Fellandale</v>
      </c>
      <c r="D29" s="26">
        <f t="shared" si="0"/>
        <v>0.044571759258925925</v>
      </c>
      <c r="E29" s="26">
        <f t="shared" si="1"/>
        <v>0.3694560185181852</v>
      </c>
      <c r="F29" s="78" t="str">
        <f t="shared" si="9"/>
        <v>+</v>
      </c>
      <c r="G29" s="26">
        <f t="shared" si="2"/>
        <v>0.006630889146129047</v>
      </c>
      <c r="H29" s="13">
        <v>21</v>
      </c>
      <c r="I29" s="87">
        <f t="shared" si="3"/>
        <v>0.006630889146129047</v>
      </c>
      <c r="J29" s="21">
        <f t="shared" si="8"/>
        <v>0.05120264840505497</v>
      </c>
      <c r="K29" s="21">
        <f t="shared" si="5"/>
        <v>0.3694560185181852</v>
      </c>
      <c r="L29" s="21">
        <f>'LEG 5 TIMES'!E29</f>
        <v>0.3248842592592593</v>
      </c>
      <c r="M29" s="21">
        <f>Master!M29</f>
        <v>0.322916666667</v>
      </c>
      <c r="N29" s="21">
        <f>Master!N29</f>
        <v>0.3674884259259259</v>
      </c>
      <c r="O29" s="14">
        <f t="shared" si="7"/>
        <v>13.858929301089379</v>
      </c>
    </row>
    <row r="30" spans="1:15" ht="12.75">
      <c r="A30" s="13">
        <v>11</v>
      </c>
      <c r="B30" s="20">
        <f>Master!A30</f>
        <v>26</v>
      </c>
      <c r="C30" s="14" t="str">
        <f>Master!B30</f>
        <v>Kirkstall Harriers 'A'</v>
      </c>
      <c r="D30" s="26">
        <f t="shared" si="0"/>
        <v>0.046365740740740735</v>
      </c>
      <c r="E30" s="26">
        <f t="shared" si="1"/>
        <v>0.34076388888888887</v>
      </c>
      <c r="F30" s="78" t="str">
        <f t="shared" si="9"/>
        <v>+</v>
      </c>
      <c r="G30" s="26">
        <f t="shared" si="2"/>
        <v>0.0008604857040131336</v>
      </c>
      <c r="H30" s="13">
        <v>11</v>
      </c>
      <c r="I30" s="87">
        <f t="shared" si="3"/>
        <v>0.0008604857040131336</v>
      </c>
      <c r="J30" s="21">
        <f t="shared" si="8"/>
        <v>0.04722622644475387</v>
      </c>
      <c r="K30" s="21">
        <f t="shared" si="5"/>
        <v>0.34076388888888887</v>
      </c>
      <c r="L30" s="21">
        <f>'LEG 5 TIMES'!E30</f>
        <v>0.29439814814814813</v>
      </c>
      <c r="M30" s="21">
        <f>Master!M30</f>
        <v>0.29439814814814813</v>
      </c>
      <c r="N30" s="21">
        <f>Master!N30</f>
        <v>0.34076388888888887</v>
      </c>
      <c r="O30" s="14">
        <f t="shared" si="7"/>
        <v>13.858929301089379</v>
      </c>
    </row>
    <row r="31" spans="1:15" ht="12.75">
      <c r="A31" s="13">
        <v>31</v>
      </c>
      <c r="B31" s="20">
        <f>Master!A31</f>
        <v>27</v>
      </c>
      <c r="C31" s="14" t="str">
        <f>Master!B31</f>
        <v>Kirkstall Harriers Ladies</v>
      </c>
      <c r="D31" s="26">
        <f t="shared" si="0"/>
        <v>0.05877314814781487</v>
      </c>
      <c r="E31" s="26">
        <f t="shared" si="1"/>
        <v>0.4066898148144815</v>
      </c>
      <c r="F31" s="78" t="str">
        <f t="shared" si="9"/>
        <v>-</v>
      </c>
      <c r="G31" s="26">
        <f t="shared" si="2"/>
        <v>0.00241029423794456</v>
      </c>
      <c r="H31" s="13">
        <v>29</v>
      </c>
      <c r="I31" s="87">
        <f t="shared" si="3"/>
        <v>-0.00241029423794456</v>
      </c>
      <c r="J31" s="21">
        <f t="shared" si="8"/>
        <v>0.05636285390987031</v>
      </c>
      <c r="K31" s="21">
        <f t="shared" si="5"/>
        <v>0.4066898148144815</v>
      </c>
      <c r="L31" s="21">
        <f>'LEG 5 TIMES'!E31</f>
        <v>0.34791666666666665</v>
      </c>
      <c r="M31" s="21">
        <f>Master!M31</f>
        <v>0.322916666667</v>
      </c>
      <c r="N31" s="21">
        <f>Master!N31</f>
        <v>0.38168981481481484</v>
      </c>
      <c r="O31" s="14">
        <f t="shared" si="7"/>
        <v>13.858929301089379</v>
      </c>
    </row>
    <row r="32" spans="1:15" ht="12.75">
      <c r="A32" s="13">
        <v>19</v>
      </c>
      <c r="B32" s="20">
        <f>Master!A32</f>
        <v>28</v>
      </c>
      <c r="C32" s="14" t="str">
        <f>Master!B32</f>
        <v>Wakefield Harriers B</v>
      </c>
      <c r="D32" s="26">
        <f t="shared" si="0"/>
        <v>0.050115740740740766</v>
      </c>
      <c r="E32" s="26">
        <f t="shared" si="1"/>
        <v>0.344837962962963</v>
      </c>
      <c r="F32" s="78" t="str">
        <f t="shared" si="9"/>
        <v>-</v>
      </c>
      <c r="G32" s="26">
        <f t="shared" si="2"/>
        <v>0.00232489125038695</v>
      </c>
      <c r="H32" s="13">
        <v>12</v>
      </c>
      <c r="I32" s="87">
        <f t="shared" si="3"/>
        <v>-0.00232489125038695</v>
      </c>
      <c r="J32" s="21">
        <f t="shared" si="8"/>
        <v>0.047790849490353816</v>
      </c>
      <c r="K32" s="21">
        <f t="shared" si="5"/>
        <v>0.344837962962963</v>
      </c>
      <c r="L32" s="21">
        <f>'LEG 5 TIMES'!E32</f>
        <v>0.2947222222222222</v>
      </c>
      <c r="M32" s="21">
        <f>Master!M32</f>
        <v>0.2947222222222222</v>
      </c>
      <c r="N32" s="21">
        <f>Master!N32</f>
        <v>0.344837962962963</v>
      </c>
      <c r="O32" s="14">
        <f t="shared" si="7"/>
        <v>13.858929301089379</v>
      </c>
    </row>
    <row r="33" spans="1:15" ht="12.75">
      <c r="A33" s="13">
        <v>1</v>
      </c>
      <c r="B33" s="20">
        <f>Master!A33</f>
        <v>29</v>
      </c>
      <c r="C33" s="14" t="str">
        <f>Master!B33</f>
        <v>Horsforth Harriers 'A'</v>
      </c>
      <c r="D33" s="26">
        <f t="shared" si="0"/>
        <v>0.0382986111111111</v>
      </c>
      <c r="E33" s="26">
        <f t="shared" si="1"/>
        <v>0.2995023148148148</v>
      </c>
      <c r="F33" s="78" t="str">
        <f t="shared" si="9"/>
        <v>+</v>
      </c>
      <c r="G33" s="26">
        <f t="shared" si="2"/>
        <v>0.00320920295420022</v>
      </c>
      <c r="H33" s="13">
        <v>3</v>
      </c>
      <c r="I33" s="87">
        <f t="shared" si="3"/>
        <v>0.00320920295420022</v>
      </c>
      <c r="J33" s="21">
        <f t="shared" si="8"/>
        <v>0.04150781406531132</v>
      </c>
      <c r="K33" s="21">
        <f t="shared" si="5"/>
        <v>0.2995023148148148</v>
      </c>
      <c r="L33" s="21">
        <f>'LEG 5 TIMES'!E33</f>
        <v>0.2612037037037037</v>
      </c>
      <c r="M33" s="21">
        <f>Master!M33</f>
        <v>0.2612037037037037</v>
      </c>
      <c r="N33" s="21">
        <f>Master!N33</f>
        <v>0.2995023148148148</v>
      </c>
      <c r="O33" s="14">
        <f t="shared" si="7"/>
        <v>13.858929301089379</v>
      </c>
    </row>
    <row r="34" spans="1:15" ht="12.75">
      <c r="A34" s="13">
        <v>16</v>
      </c>
      <c r="B34" s="20">
        <f>Master!A34</f>
        <v>30</v>
      </c>
      <c r="C34" s="14" t="str">
        <f>Master!B34</f>
        <v>Horsforth Harriers Vets</v>
      </c>
      <c r="D34" s="26">
        <f t="shared" si="0"/>
        <v>0.049375</v>
      </c>
      <c r="E34" s="26">
        <f t="shared" si="1"/>
        <v>0.3638194444444445</v>
      </c>
      <c r="F34" s="78" t="str">
        <f t="shared" si="9"/>
        <v>+</v>
      </c>
      <c r="G34" s="26">
        <f t="shared" si="2"/>
        <v>0.0010464795891717144</v>
      </c>
      <c r="H34" s="13">
        <v>17</v>
      </c>
      <c r="I34" s="87">
        <f t="shared" si="3"/>
        <v>0.0010464795891717144</v>
      </c>
      <c r="J34" s="21">
        <f t="shared" si="8"/>
        <v>0.05042147958917172</v>
      </c>
      <c r="K34" s="21">
        <f t="shared" si="5"/>
        <v>0.3638194444444445</v>
      </c>
      <c r="L34" s="21">
        <f>'LEG 5 TIMES'!E34</f>
        <v>0.31444444444444447</v>
      </c>
      <c r="M34" s="21">
        <f>Master!M34</f>
        <v>0.31444444444444447</v>
      </c>
      <c r="N34" s="21">
        <f>Master!N34</f>
        <v>0.3638194444444445</v>
      </c>
      <c r="O34" s="14">
        <f t="shared" si="7"/>
        <v>13.858929301089379</v>
      </c>
    </row>
    <row r="35" spans="1:15" ht="12.75">
      <c r="A35" s="13">
        <v>10</v>
      </c>
      <c r="B35" s="20">
        <f>Master!A35</f>
        <v>31</v>
      </c>
      <c r="C35" s="14" t="str">
        <f>Master!B35</f>
        <v>Horsforth Harriers Ladies</v>
      </c>
      <c r="D35" s="26">
        <f t="shared" si="0"/>
        <v>0.045474537037036966</v>
      </c>
      <c r="E35" s="26">
        <f t="shared" si="1"/>
        <v>0.3459027777777777</v>
      </c>
      <c r="F35" s="78" t="str">
        <f t="shared" si="9"/>
        <v>+</v>
      </c>
      <c r="G35" s="26">
        <f t="shared" si="2"/>
        <v>0.002463884385689556</v>
      </c>
      <c r="H35" s="13">
        <v>14</v>
      </c>
      <c r="I35" s="87">
        <f t="shared" si="3"/>
        <v>0.002463884385689556</v>
      </c>
      <c r="J35" s="21">
        <f t="shared" si="8"/>
        <v>0.04793842142272652</v>
      </c>
      <c r="K35" s="21">
        <f t="shared" si="5"/>
        <v>0.3459027777777777</v>
      </c>
      <c r="L35" s="21">
        <f>'LEG 5 TIMES'!E35</f>
        <v>0.30042824074074076</v>
      </c>
      <c r="M35" s="21">
        <f>Master!M35</f>
        <v>0.30042824074074076</v>
      </c>
      <c r="N35" s="21">
        <f>Master!N35</f>
        <v>0.3459027777777777</v>
      </c>
      <c r="O35" s="14">
        <f t="shared" si="7"/>
        <v>13.858929301089379</v>
      </c>
    </row>
    <row r="36" spans="1:15" ht="12.75">
      <c r="A36" s="13">
        <v>21</v>
      </c>
      <c r="B36" s="20">
        <f>Master!A36</f>
        <v>32</v>
      </c>
      <c r="C36" s="14" t="str">
        <f>Master!B36</f>
        <v>Kippax Harriers </v>
      </c>
      <c r="D36" s="26">
        <f t="shared" si="0"/>
        <v>0.051817129629629644</v>
      </c>
      <c r="E36" s="26">
        <f t="shared" si="1"/>
        <v>0.3488657407407407</v>
      </c>
      <c r="F36" s="78" t="str">
        <f t="shared" si="9"/>
        <v>-</v>
      </c>
      <c r="G36" s="26">
        <f t="shared" si="2"/>
        <v>0.0034680732646486245</v>
      </c>
      <c r="H36" s="13">
        <v>15</v>
      </c>
      <c r="I36" s="87">
        <f t="shared" si="3"/>
        <v>-0.0034680732646486245</v>
      </c>
      <c r="J36" s="21">
        <f t="shared" si="8"/>
        <v>0.04834905636498102</v>
      </c>
      <c r="K36" s="21">
        <f t="shared" si="5"/>
        <v>0.3488657407407407</v>
      </c>
      <c r="L36" s="21">
        <f>'LEG 5 TIMES'!E36</f>
        <v>0.2970486111111111</v>
      </c>
      <c r="M36" s="21">
        <f>Master!M36</f>
        <v>0.2970486111111111</v>
      </c>
      <c r="N36" s="21">
        <f>Master!N36</f>
        <v>0.3488657407407407</v>
      </c>
      <c r="O36" s="14">
        <f t="shared" si="7"/>
        <v>13.858929301089379</v>
      </c>
    </row>
    <row r="37" spans="1:15" ht="12.75">
      <c r="A37" s="13">
        <v>29</v>
      </c>
      <c r="B37" s="20">
        <f>Master!A37</f>
        <v>33</v>
      </c>
      <c r="C37" s="14" t="str">
        <f>Master!B37</f>
        <v>Kippax Harriers Ladies</v>
      </c>
      <c r="D37" s="26">
        <f t="shared" si="0"/>
        <v>0.05744212962929629</v>
      </c>
      <c r="E37" s="26">
        <f t="shared" si="1"/>
        <v>0.41886574074040744</v>
      </c>
      <c r="F37" s="78" t="str">
        <f t="shared" si="9"/>
        <v>+</v>
      </c>
      <c r="G37" s="26">
        <f t="shared" si="2"/>
        <v>0.0006081772464011093</v>
      </c>
      <c r="H37" s="13">
        <v>31</v>
      </c>
      <c r="I37" s="87">
        <f t="shared" si="3"/>
        <v>0.0006081772464011093</v>
      </c>
      <c r="J37" s="21">
        <f t="shared" si="8"/>
        <v>0.0580503068756974</v>
      </c>
      <c r="K37" s="21">
        <f t="shared" si="5"/>
        <v>0.41886574074040744</v>
      </c>
      <c r="L37" s="21">
        <f>'LEG 5 TIMES'!E37</f>
        <v>0.36142361111111115</v>
      </c>
      <c r="M37" s="21">
        <f>Master!M37</f>
        <v>0.322916666667</v>
      </c>
      <c r="N37" s="21">
        <f>Master!N37</f>
        <v>0.38035879629629626</v>
      </c>
      <c r="O37" s="14">
        <f t="shared" si="7"/>
        <v>13.858929301089379</v>
      </c>
    </row>
    <row r="38" spans="1:15" ht="12.75">
      <c r="A38" s="13">
        <v>17</v>
      </c>
      <c r="B38" s="20">
        <f>Master!A38</f>
        <v>34</v>
      </c>
      <c r="C38" s="14" t="str">
        <f>Master!B38</f>
        <v>Woodkirk Striders</v>
      </c>
      <c r="D38" s="26">
        <f t="shared" si="0"/>
        <v>0.04949074074074067</v>
      </c>
      <c r="E38" s="26">
        <f t="shared" si="1"/>
        <v>0.33932870370370366</v>
      </c>
      <c r="F38" s="78" t="str">
        <f t="shared" si="9"/>
        <v>-</v>
      </c>
      <c r="G38" s="26">
        <f t="shared" si="2"/>
        <v>0.0024634155961413273</v>
      </c>
      <c r="H38" s="13">
        <v>10</v>
      </c>
      <c r="I38" s="87">
        <f t="shared" si="3"/>
        <v>-0.0024634155961413273</v>
      </c>
      <c r="J38" s="21">
        <f t="shared" si="8"/>
        <v>0.04702732514459934</v>
      </c>
      <c r="K38" s="21">
        <f t="shared" si="5"/>
        <v>0.33932870370370366</v>
      </c>
      <c r="L38" s="21">
        <f>'LEG 5 TIMES'!E38</f>
        <v>0.289837962962963</v>
      </c>
      <c r="M38" s="21">
        <f>Master!M38</f>
        <v>0.289837962962963</v>
      </c>
      <c r="N38" s="21">
        <f>Master!N38</f>
        <v>0.33932870370370366</v>
      </c>
      <c r="O38" s="14">
        <f t="shared" si="7"/>
        <v>13.858929301089379</v>
      </c>
    </row>
    <row r="39" spans="2:11" ht="12.75">
      <c r="B39" s="20"/>
      <c r="D39" s="26"/>
      <c r="E39" s="26"/>
      <c r="F39" s="78"/>
      <c r="G39" s="26"/>
      <c r="I39" s="87"/>
      <c r="J39" s="21"/>
      <c r="K39" s="21"/>
    </row>
    <row r="40" spans="3:11" ht="12.75">
      <c r="C40" s="97"/>
      <c r="D40" s="98" t="s">
        <v>103</v>
      </c>
      <c r="K40" s="21"/>
    </row>
    <row r="41" spans="3:7" ht="12.75">
      <c r="C41" s="14" t="s">
        <v>35</v>
      </c>
      <c r="D41" s="27">
        <f>SUM(D4:D38)</f>
        <v>1.7498726851808524</v>
      </c>
      <c r="F41" s="80"/>
      <c r="G41" s="27"/>
    </row>
    <row r="42" spans="3:5" ht="12.75">
      <c r="C42" s="14" t="s">
        <v>49</v>
      </c>
      <c r="E42" s="27">
        <f>SUM(E4:E38)</f>
        <v>12.82184027810678</v>
      </c>
    </row>
    <row r="43" spans="3:4" ht="12.75">
      <c r="C43" s="13" t="s">
        <v>50</v>
      </c>
      <c r="D43" s="26">
        <f>AVERAGE(D4:D38)</f>
        <v>0.04999636243373864</v>
      </c>
    </row>
  </sheetData>
  <printOptions/>
  <pageMargins left="0.7480314960629921" right="0.7480314960629921" top="0.984251968503937" bottom="0.984251968503937" header="0.11811023622047245" footer="0.7086614173228347"/>
  <pageSetup fitToHeight="1" fitToWidth="1" horizontalDpi="180" verticalDpi="180" orientation="portrait" r:id="rId1"/>
  <headerFooter alignWithMargins="0">
    <oddHeader>&amp;C&amp;"Arial,Bold"&amp;14Leeds Country Way 31st August 2003
Leg 6  Results</oddHeader>
    <oddFooter>&amp;R&amp;D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75" zoomScaleNormal="75" workbookViewId="0" topLeftCell="A1">
      <selection activeCell="G29" sqref="G29"/>
    </sheetView>
  </sheetViews>
  <sheetFormatPr defaultColWidth="9.140625" defaultRowHeight="12.75"/>
  <cols>
    <col min="1" max="1" width="10.28125" style="13" customWidth="1"/>
    <col min="2" max="2" width="8.421875" style="13" customWidth="1"/>
    <col min="3" max="3" width="22.57421875" style="14" customWidth="1"/>
    <col min="4" max="4" width="13.57421875" style="21" customWidth="1"/>
    <col min="5" max="5" width="8.57421875" style="46" customWidth="1"/>
    <col min="6" max="6" width="5.7109375" style="77" customWidth="1"/>
    <col min="7" max="7" width="10.421875" style="46" customWidth="1"/>
    <col min="8" max="8" width="8.8515625" style="13" customWidth="1"/>
    <col min="9" max="11" width="9.140625" style="13" customWidth="1"/>
    <col min="12" max="12" width="11.57421875" style="21" customWidth="1"/>
    <col min="13" max="13" width="11.421875" style="21" customWidth="1"/>
    <col min="14" max="14" width="12.00390625" style="21" customWidth="1"/>
    <col min="15" max="16384" width="9.140625" style="14" customWidth="1"/>
  </cols>
  <sheetData>
    <row r="1" spans="2:14" ht="12.75">
      <c r="B1" s="11"/>
      <c r="E1" s="74"/>
      <c r="F1" s="79"/>
      <c r="H1" s="11"/>
      <c r="I1" s="15"/>
      <c r="J1" s="15"/>
      <c r="K1" s="15"/>
      <c r="L1" s="40"/>
      <c r="M1" s="12"/>
      <c r="N1" s="12"/>
    </row>
    <row r="2" spans="1:14" ht="12.75">
      <c r="A2" s="17" t="s">
        <v>18</v>
      </c>
      <c r="B2" s="17" t="s">
        <v>12</v>
      </c>
      <c r="C2" s="18" t="s">
        <v>12</v>
      </c>
      <c r="D2" s="36" t="s">
        <v>51</v>
      </c>
      <c r="E2" s="17"/>
      <c r="F2" s="70"/>
      <c r="G2" s="17"/>
      <c r="H2" s="11"/>
      <c r="I2" s="17"/>
      <c r="J2" s="17"/>
      <c r="K2" s="17"/>
      <c r="L2" s="36"/>
      <c r="M2" s="12"/>
      <c r="N2" s="12"/>
    </row>
    <row r="3" spans="1:14" ht="12.75">
      <c r="A3" s="17" t="s">
        <v>17</v>
      </c>
      <c r="B3" s="17" t="s">
        <v>1</v>
      </c>
      <c r="C3" s="18" t="s">
        <v>0</v>
      </c>
      <c r="D3" s="36" t="s">
        <v>10</v>
      </c>
      <c r="E3" s="17"/>
      <c r="F3" s="70"/>
      <c r="G3" s="17"/>
      <c r="H3" s="11"/>
      <c r="I3" s="17"/>
      <c r="J3" s="17"/>
      <c r="K3" s="17"/>
      <c r="L3" s="36"/>
      <c r="M3" s="12"/>
      <c r="N3" s="12"/>
    </row>
    <row r="4" spans="1:11" ht="12.75">
      <c r="A4" s="13">
        <v>18</v>
      </c>
      <c r="B4" s="20">
        <f>Master!A4</f>
        <v>0</v>
      </c>
      <c r="C4" s="14" t="str">
        <f>Master!B4</f>
        <v>St Theresas </v>
      </c>
      <c r="D4" s="21">
        <f>'LEG 6 TIMES'!E4</f>
        <v>0.3682407407407407</v>
      </c>
      <c r="E4" s="26"/>
      <c r="F4" s="78"/>
      <c r="G4" s="26"/>
      <c r="J4" s="21"/>
      <c r="K4" s="21"/>
    </row>
    <row r="5" spans="1:11" ht="12.75">
      <c r="A5" s="13">
        <v>6</v>
      </c>
      <c r="B5" s="20">
        <f>Master!A5</f>
        <v>1</v>
      </c>
      <c r="C5" s="14" t="str">
        <f>Master!B5</f>
        <v>Dewsbury  A</v>
      </c>
      <c r="D5" s="21">
        <f>'LEG 6 TIMES'!E5</f>
        <v>0.3105787037037037</v>
      </c>
      <c r="E5" s="26"/>
      <c r="F5" s="78"/>
      <c r="G5" s="26"/>
      <c r="J5" s="21"/>
      <c r="K5" s="21"/>
    </row>
    <row r="6" spans="1:11" ht="12.75">
      <c r="A6" s="13">
        <v>19</v>
      </c>
      <c r="B6" s="20">
        <f>Master!A6</f>
        <v>2</v>
      </c>
      <c r="C6" s="14" t="str">
        <f>Master!B6</f>
        <v>Dewsbury B</v>
      </c>
      <c r="D6" s="21">
        <f>'LEG 6 TIMES'!E6</f>
        <v>0.3683217592592593</v>
      </c>
      <c r="E6" s="26"/>
      <c r="F6" s="78"/>
      <c r="G6" s="26"/>
      <c r="J6" s="21"/>
      <c r="K6" s="21"/>
    </row>
    <row r="7" spans="1:11" ht="12.75">
      <c r="A7" s="13">
        <v>35</v>
      </c>
      <c r="B7" s="20">
        <f>Master!A7</f>
        <v>3</v>
      </c>
      <c r="C7" s="14" t="str">
        <f>Master!B7</f>
        <v>York Acorn Runners 'A'</v>
      </c>
      <c r="D7" s="91">
        <v>0.4791666666666667</v>
      </c>
      <c r="E7" s="26"/>
      <c r="F7" s="78"/>
      <c r="G7" s="26"/>
      <c r="J7" s="21"/>
      <c r="K7" s="21"/>
    </row>
    <row r="8" spans="1:11" ht="12.75">
      <c r="A8" s="13">
        <v>8</v>
      </c>
      <c r="B8" s="20">
        <f>Master!A8</f>
        <v>4</v>
      </c>
      <c r="C8" s="14" t="str">
        <f>Master!B8</f>
        <v>Abbey Men </v>
      </c>
      <c r="D8" s="21">
        <f>'LEG 6 TIMES'!E8</f>
        <v>0.3172337962962963</v>
      </c>
      <c r="E8" s="26"/>
      <c r="F8" s="78"/>
      <c r="G8" s="26"/>
      <c r="J8" s="21"/>
      <c r="K8" s="21"/>
    </row>
    <row r="9" spans="1:11" ht="12.75">
      <c r="A9" s="13">
        <v>30</v>
      </c>
      <c r="B9" s="20">
        <f>Master!A9</f>
        <v>5</v>
      </c>
      <c r="C9" s="14" t="str">
        <f>Master!B9</f>
        <v>Abbey Ladies</v>
      </c>
      <c r="D9" s="21">
        <f>'LEG 6 TIMES'!E9</f>
        <v>0.41203703703670375</v>
      </c>
      <c r="E9" s="26"/>
      <c r="F9" s="78"/>
      <c r="G9" s="26"/>
      <c r="J9" s="21"/>
      <c r="K9" s="21"/>
    </row>
    <row r="10" spans="1:11" ht="12.75">
      <c r="A10" s="13">
        <v>25</v>
      </c>
      <c r="B10" s="20">
        <f>Master!A10</f>
        <v>6</v>
      </c>
      <c r="C10" s="14" t="str">
        <f>Master!B10</f>
        <v>Baildon Runners Men</v>
      </c>
      <c r="D10" s="21">
        <f>'LEG 6 TIMES'!E10</f>
        <v>0.3998032407404074</v>
      </c>
      <c r="E10" s="26"/>
      <c r="F10" s="78"/>
      <c r="G10" s="26"/>
      <c r="J10" s="21"/>
      <c r="K10" s="21"/>
    </row>
    <row r="11" spans="1:11" ht="12.75">
      <c r="A11" s="13">
        <v>34</v>
      </c>
      <c r="B11" s="20">
        <f>Master!A11</f>
        <v>7</v>
      </c>
      <c r="C11" s="14" t="str">
        <f>Master!B11</f>
        <v>Baildon Runners Ladies</v>
      </c>
      <c r="D11" s="21">
        <f>'LEG 6 TIMES'!E11</f>
        <v>0.47493055588855554</v>
      </c>
      <c r="E11" s="26"/>
      <c r="F11" s="78"/>
      <c r="G11" s="26"/>
      <c r="J11" s="21"/>
      <c r="K11" s="21"/>
    </row>
    <row r="12" spans="1:11" ht="12.75">
      <c r="A12" s="13">
        <v>27</v>
      </c>
      <c r="B12" s="20">
        <f>Master!A12</f>
        <v>8</v>
      </c>
      <c r="C12" s="14" t="str">
        <f>Master!B12</f>
        <v>North Leeds runners</v>
      </c>
      <c r="D12" s="21">
        <f>'LEG 6 TIMES'!E12</f>
        <v>0.40431712962929633</v>
      </c>
      <c r="E12" s="26"/>
      <c r="F12" s="78"/>
      <c r="G12" s="26"/>
      <c r="J12" s="21"/>
      <c r="K12" s="21"/>
    </row>
    <row r="13" spans="1:11" ht="12.75">
      <c r="A13" s="13">
        <v>7</v>
      </c>
      <c r="B13" s="20">
        <f>Master!A13</f>
        <v>9</v>
      </c>
      <c r="C13" s="14" t="str">
        <f>Master!B13</f>
        <v>Wakefield Harriers Vets</v>
      </c>
      <c r="D13" s="21">
        <f>'LEG 6 TIMES'!E13</f>
        <v>0.31461805555555555</v>
      </c>
      <c r="E13" s="26"/>
      <c r="F13" s="78"/>
      <c r="G13" s="26"/>
      <c r="J13" s="21"/>
      <c r="K13" s="21"/>
    </row>
    <row r="14" spans="1:11" ht="12.75">
      <c r="A14" s="13">
        <v>4</v>
      </c>
      <c r="B14" s="20">
        <f>Master!A14</f>
        <v>10</v>
      </c>
      <c r="C14" s="14" t="str">
        <f>Master!B14</f>
        <v>Pudsey Pacers 'A'</v>
      </c>
      <c r="D14" s="21">
        <f>'LEG 6 TIMES'!E14</f>
        <v>0.3085300925925926</v>
      </c>
      <c r="E14" s="26"/>
      <c r="F14" s="78"/>
      <c r="G14" s="26"/>
      <c r="J14" s="21"/>
      <c r="K14" s="21"/>
    </row>
    <row r="15" spans="1:11" ht="12.75">
      <c r="A15" s="13">
        <v>26</v>
      </c>
      <c r="B15" s="20">
        <f>Master!A15</f>
        <v>11</v>
      </c>
      <c r="C15" s="14" t="str">
        <f>Master!B15</f>
        <v>Pudsey Pacers 'B'</v>
      </c>
      <c r="D15" s="21">
        <f>'LEG 6 TIMES'!E15</f>
        <v>0.4003472222218889</v>
      </c>
      <c r="E15" s="26"/>
      <c r="F15" s="78"/>
      <c r="G15" s="26"/>
      <c r="J15" s="21"/>
      <c r="K15" s="21"/>
    </row>
    <row r="16" spans="1:11" ht="12.75">
      <c r="A16" s="13">
        <v>33</v>
      </c>
      <c r="B16" s="20">
        <f>Master!A16</f>
        <v>12</v>
      </c>
      <c r="C16" s="14" t="str">
        <f>Master!B16</f>
        <v>Knavesmire Harriers Ladies A</v>
      </c>
      <c r="D16" s="21">
        <f>'LEG 6 TIMES'!E16</f>
        <v>0.4276620370367037</v>
      </c>
      <c r="E16" s="26"/>
      <c r="F16" s="78"/>
      <c r="G16" s="26"/>
      <c r="J16" s="21"/>
      <c r="K16" s="21"/>
    </row>
    <row r="17" spans="1:11" ht="12.75">
      <c r="A17" s="13">
        <v>22</v>
      </c>
      <c r="B17" s="20">
        <f>Master!A17</f>
        <v>13</v>
      </c>
      <c r="C17" s="14" t="str">
        <f>Master!B17</f>
        <v>Ilkley Harriers </v>
      </c>
      <c r="D17" s="21">
        <f>'LEG 6 TIMES'!E17</f>
        <v>0.3771412037037037</v>
      </c>
      <c r="E17" s="26"/>
      <c r="F17" s="78"/>
      <c r="G17" s="26"/>
      <c r="J17" s="21"/>
      <c r="K17" s="21"/>
    </row>
    <row r="18" spans="1:11" ht="12.75">
      <c r="A18" s="13">
        <v>23</v>
      </c>
      <c r="B18" s="20">
        <f>Master!A18</f>
        <v>14</v>
      </c>
      <c r="C18" s="14" t="str">
        <f>Master!B18</f>
        <v>Knavesmire Harriers 'B'</v>
      </c>
      <c r="D18" s="21">
        <f>'LEG 6 TIMES'!E18</f>
        <v>0.3806249999996667</v>
      </c>
      <c r="E18" s="26"/>
      <c r="F18" s="78"/>
      <c r="G18" s="26"/>
      <c r="J18" s="21"/>
      <c r="K18" s="21"/>
    </row>
    <row r="19" spans="1:11" ht="12.75">
      <c r="A19" s="13">
        <v>1</v>
      </c>
      <c r="B19" s="20">
        <f>Master!A19</f>
        <v>15</v>
      </c>
      <c r="C19" s="14" t="str">
        <f>Master!B19</f>
        <v>Knavesmire Harriers 'A'</v>
      </c>
      <c r="D19" s="21">
        <f>'LEG 6 TIMES'!E19</f>
        <v>0.29608796296296297</v>
      </c>
      <c r="E19" s="26"/>
      <c r="F19" s="78"/>
      <c r="G19" s="26"/>
      <c r="J19" s="21"/>
      <c r="K19" s="21"/>
    </row>
    <row r="20" spans="1:11" ht="12.75">
      <c r="A20" s="13">
        <v>5</v>
      </c>
      <c r="B20" s="20">
        <f>Master!A20</f>
        <v>16</v>
      </c>
      <c r="C20" s="14" t="str">
        <f>Master!B20</f>
        <v>Cameron Rothwell A</v>
      </c>
      <c r="D20" s="21">
        <f>'LEG 6 TIMES'!E20</f>
        <v>0.3086574074074074</v>
      </c>
      <c r="E20" s="26"/>
      <c r="F20" s="78"/>
      <c r="G20" s="26"/>
      <c r="J20" s="21"/>
      <c r="K20" s="21"/>
    </row>
    <row r="21" spans="1:11" ht="12.75">
      <c r="A21" s="13">
        <v>28</v>
      </c>
      <c r="B21" s="20">
        <f>Master!A21</f>
        <v>17</v>
      </c>
      <c r="C21" s="14" t="str">
        <f>Master!B21</f>
        <v>Cameron Rothwell B</v>
      </c>
      <c r="D21" s="21">
        <f>'LEG 6 TIMES'!E21</f>
        <v>0.4053935185181852</v>
      </c>
      <c r="E21" s="26"/>
      <c r="F21" s="78"/>
      <c r="G21" s="26"/>
      <c r="J21" s="21"/>
      <c r="K21" s="21"/>
    </row>
    <row r="22" spans="1:11" ht="12.75">
      <c r="A22" s="13">
        <v>32</v>
      </c>
      <c r="B22" s="20">
        <f>Master!A22</f>
        <v>18</v>
      </c>
      <c r="C22" s="14" t="str">
        <f>Master!B22</f>
        <v>Ackworth R.R. 'A'</v>
      </c>
      <c r="D22" s="21">
        <f>'LEG 6 TIMES'!E22</f>
        <v>0.421944444444111</v>
      </c>
      <c r="E22" s="26"/>
      <c r="F22" s="78"/>
      <c r="G22" s="26"/>
      <c r="J22" s="21"/>
      <c r="K22" s="21"/>
    </row>
    <row r="23" spans="1:11" ht="12.75">
      <c r="A23" s="13">
        <v>9</v>
      </c>
      <c r="B23" s="20">
        <f>Master!A23</f>
        <v>19</v>
      </c>
      <c r="C23" s="14" t="str">
        <f>Master!B23</f>
        <v>St Bedes 'A'</v>
      </c>
      <c r="D23" s="21">
        <f>'LEG 6 TIMES'!E23</f>
        <v>0.32457175925925924</v>
      </c>
      <c r="E23" s="26"/>
      <c r="F23" s="78"/>
      <c r="G23" s="26"/>
      <c r="J23" s="21"/>
      <c r="K23" s="21"/>
    </row>
    <row r="24" spans="1:11" ht="12.75">
      <c r="A24" s="13">
        <v>24</v>
      </c>
      <c r="B24" s="20">
        <f>Master!A24</f>
        <v>20</v>
      </c>
      <c r="C24" s="14" t="str">
        <f>Master!B24</f>
        <v>St Bedes 'B'</v>
      </c>
      <c r="D24" s="21">
        <f>'LEG 6 TIMES'!E24</f>
        <v>0.3973379629626297</v>
      </c>
      <c r="E24" s="26"/>
      <c r="F24" s="78"/>
      <c r="G24" s="26"/>
      <c r="J24" s="21"/>
      <c r="K24" s="21"/>
    </row>
    <row r="25" spans="1:11" ht="12.75">
      <c r="A25" s="13">
        <v>2</v>
      </c>
      <c r="B25" s="20">
        <f>Master!A25</f>
        <v>21</v>
      </c>
      <c r="C25" s="14" t="str">
        <f>Master!B25</f>
        <v>Valley Striders 'A'</v>
      </c>
      <c r="D25" s="21">
        <f>'LEG 6 TIMES'!E25</f>
        <v>0.29894675925925923</v>
      </c>
      <c r="E25" s="26"/>
      <c r="F25" s="78"/>
      <c r="G25" s="26"/>
      <c r="J25" s="21"/>
      <c r="K25" s="21"/>
    </row>
    <row r="26" spans="1:11" ht="12.75">
      <c r="A26" s="13">
        <v>13</v>
      </c>
      <c r="B26" s="20">
        <f>Master!A26</f>
        <v>22</v>
      </c>
      <c r="C26" s="14" t="str">
        <f>Master!B26</f>
        <v>Valley Striders  Vets</v>
      </c>
      <c r="D26" s="21">
        <f>'LEG 6 TIMES'!E26</f>
        <v>0.345613425925926</v>
      </c>
      <c r="E26" s="26"/>
      <c r="F26" s="78"/>
      <c r="G26" s="26"/>
      <c r="J26" s="21"/>
      <c r="K26" s="21"/>
    </row>
    <row r="27" spans="1:11" ht="12.75">
      <c r="A27" s="13">
        <v>16</v>
      </c>
      <c r="B27" s="20">
        <f>Master!A27</f>
        <v>23</v>
      </c>
      <c r="C27" s="14" t="str">
        <f>Master!B27</f>
        <v>Valley Striders Ladies</v>
      </c>
      <c r="D27" s="21">
        <f>'LEG 6 TIMES'!E27</f>
        <v>0.35297453703703696</v>
      </c>
      <c r="E27" s="26"/>
      <c r="F27" s="78"/>
      <c r="G27" s="26"/>
      <c r="J27" s="21"/>
      <c r="K27" s="21"/>
    </row>
    <row r="28" spans="1:11" ht="12.75">
      <c r="A28" s="13">
        <v>20</v>
      </c>
      <c r="B28" s="20">
        <f>Master!A28</f>
        <v>24</v>
      </c>
      <c r="C28" s="14" t="str">
        <f>Master!B28</f>
        <v>Valley Striders D</v>
      </c>
      <c r="D28" s="21">
        <f>'LEG 6 TIMES'!E28</f>
        <v>0.36930555555555555</v>
      </c>
      <c r="E28" s="26"/>
      <c r="F28" s="78"/>
      <c r="G28" s="26"/>
      <c r="J28" s="21"/>
      <c r="K28" s="21"/>
    </row>
    <row r="29" spans="1:11" ht="12.75">
      <c r="A29" s="13">
        <v>21</v>
      </c>
      <c r="B29" s="20">
        <f>Master!A29</f>
        <v>25</v>
      </c>
      <c r="C29" s="14" t="str">
        <f>Master!B29</f>
        <v>Fellandale</v>
      </c>
      <c r="D29" s="21">
        <f>'LEG 6 TIMES'!E29</f>
        <v>0.3694560185181852</v>
      </c>
      <c r="E29" s="26"/>
      <c r="F29" s="78"/>
      <c r="G29" s="26"/>
      <c r="J29" s="21"/>
      <c r="K29" s="21"/>
    </row>
    <row r="30" spans="1:11" ht="12.75">
      <c r="A30" s="13">
        <v>11</v>
      </c>
      <c r="B30" s="20">
        <f>Master!A30</f>
        <v>26</v>
      </c>
      <c r="C30" s="14" t="str">
        <f>Master!B30</f>
        <v>Kirkstall Harriers 'A'</v>
      </c>
      <c r="D30" s="21">
        <f>'LEG 6 TIMES'!E30</f>
        <v>0.34076388888888887</v>
      </c>
      <c r="E30" s="26"/>
      <c r="F30" s="78"/>
      <c r="G30" s="26"/>
      <c r="J30" s="21"/>
      <c r="K30" s="21"/>
    </row>
    <row r="31" spans="1:11" ht="12.75">
      <c r="A31" s="13">
        <v>29</v>
      </c>
      <c r="B31" s="20">
        <f>Master!A31</f>
        <v>27</v>
      </c>
      <c r="C31" s="14" t="str">
        <f>Master!B31</f>
        <v>Kirkstall Harriers Ladies</v>
      </c>
      <c r="D31" s="21">
        <f>'LEG 6 TIMES'!E31</f>
        <v>0.4066898148144815</v>
      </c>
      <c r="E31" s="26"/>
      <c r="F31" s="78"/>
      <c r="G31" s="26"/>
      <c r="J31" s="21"/>
      <c r="K31" s="21"/>
    </row>
    <row r="32" spans="1:11" ht="12.75">
      <c r="A32" s="13">
        <v>12</v>
      </c>
      <c r="B32" s="20">
        <f>Master!A32</f>
        <v>28</v>
      </c>
      <c r="C32" s="14" t="str">
        <f>Master!B32</f>
        <v>Wakefield Harriers B</v>
      </c>
      <c r="D32" s="21">
        <f>'LEG 6 TIMES'!E32</f>
        <v>0.344837962962963</v>
      </c>
      <c r="E32" s="26"/>
      <c r="F32" s="78"/>
      <c r="G32" s="26"/>
      <c r="J32" s="21"/>
      <c r="K32" s="21"/>
    </row>
    <row r="33" spans="1:11" ht="12.75">
      <c r="A33" s="13">
        <v>3</v>
      </c>
      <c r="B33" s="20">
        <f>Master!A33</f>
        <v>29</v>
      </c>
      <c r="C33" s="14" t="str">
        <f>Master!B33</f>
        <v>Horsforth Harriers 'A'</v>
      </c>
      <c r="D33" s="21">
        <f>'LEG 6 TIMES'!E33</f>
        <v>0.2995023148148148</v>
      </c>
      <c r="E33" s="26"/>
      <c r="F33" s="78"/>
      <c r="G33" s="26"/>
      <c r="J33" s="21"/>
      <c r="K33" s="21"/>
    </row>
    <row r="34" spans="1:11" ht="12.75">
      <c r="A34" s="13">
        <v>17</v>
      </c>
      <c r="B34" s="20">
        <f>Master!A34</f>
        <v>30</v>
      </c>
      <c r="C34" s="14" t="str">
        <f>Master!B34</f>
        <v>Horsforth Harriers Vets</v>
      </c>
      <c r="D34" s="21">
        <f>'LEG 6 TIMES'!E34</f>
        <v>0.3638194444444445</v>
      </c>
      <c r="E34" s="26"/>
      <c r="F34" s="78"/>
      <c r="G34" s="26"/>
      <c r="J34" s="21"/>
      <c r="K34" s="21"/>
    </row>
    <row r="35" spans="1:11" ht="12.75">
      <c r="A35" s="13">
        <v>14</v>
      </c>
      <c r="B35" s="20">
        <f>Master!A35</f>
        <v>31</v>
      </c>
      <c r="C35" s="14" t="str">
        <f>Master!B35</f>
        <v>Horsforth Harriers Ladies</v>
      </c>
      <c r="D35" s="21">
        <f>'LEG 6 TIMES'!E35</f>
        <v>0.3459027777777777</v>
      </c>
      <c r="E35" s="26"/>
      <c r="F35" s="78"/>
      <c r="G35" s="26"/>
      <c r="J35" s="21"/>
      <c r="K35" s="21"/>
    </row>
    <row r="36" spans="1:11" ht="12.75">
      <c r="A36" s="13">
        <v>15</v>
      </c>
      <c r="B36" s="20">
        <f>Master!A36</f>
        <v>32</v>
      </c>
      <c r="C36" s="14" t="str">
        <f>Master!B36</f>
        <v>Kippax Harriers </v>
      </c>
      <c r="D36" s="21">
        <f>'LEG 6 TIMES'!E36</f>
        <v>0.3488657407407407</v>
      </c>
      <c r="E36" s="26"/>
      <c r="F36" s="78"/>
      <c r="G36" s="26"/>
      <c r="J36" s="21"/>
      <c r="K36" s="21"/>
    </row>
    <row r="37" spans="1:11" ht="12.75">
      <c r="A37" s="13">
        <v>31</v>
      </c>
      <c r="B37" s="20">
        <f>Master!A37</f>
        <v>33</v>
      </c>
      <c r="C37" s="14" t="str">
        <f>Master!B37</f>
        <v>Kippax Harriers Ladies</v>
      </c>
      <c r="D37" s="21">
        <f>'LEG 6 TIMES'!E37</f>
        <v>0.41886574074040744</v>
      </c>
      <c r="E37" s="26"/>
      <c r="F37" s="78"/>
      <c r="G37" s="26"/>
      <c r="J37" s="21"/>
      <c r="K37" s="21"/>
    </row>
    <row r="38" spans="1:11" ht="12.75">
      <c r="A38" s="13">
        <v>10</v>
      </c>
      <c r="B38" s="20">
        <f>Master!A38</f>
        <v>34</v>
      </c>
      <c r="C38" s="14" t="str">
        <f>Master!B38</f>
        <v>Woodkirk Striders</v>
      </c>
      <c r="D38" s="21">
        <f>'LEG 6 TIMES'!E38</f>
        <v>0.33932870370370366</v>
      </c>
      <c r="E38" s="14"/>
      <c r="G38" s="26"/>
      <c r="J38" s="21"/>
      <c r="K38" s="21"/>
    </row>
    <row r="39" spans="2:11" ht="12.75">
      <c r="B39" s="20"/>
      <c r="D39" s="27"/>
      <c r="E39" s="93"/>
      <c r="G39" s="26"/>
      <c r="J39" s="21"/>
      <c r="K39" s="21"/>
    </row>
    <row r="40" spans="2:11" ht="12.75">
      <c r="B40" s="100"/>
      <c r="C40" s="93" t="s">
        <v>104</v>
      </c>
      <c r="D40" s="27"/>
      <c r="E40" s="93"/>
      <c r="G40" s="26"/>
      <c r="J40" s="21"/>
      <c r="K40" s="21"/>
    </row>
    <row r="41" spans="2:11" ht="12.75">
      <c r="B41" s="20"/>
      <c r="D41" s="27"/>
      <c r="E41" s="93"/>
      <c r="G41" s="26"/>
      <c r="J41" s="21"/>
      <c r="K41" s="21"/>
    </row>
    <row r="42" spans="4:5" ht="12.75">
      <c r="D42" s="27"/>
      <c r="E42" s="27"/>
    </row>
    <row r="43" spans="3:7" ht="12.75">
      <c r="C43" s="14" t="s">
        <v>35</v>
      </c>
      <c r="D43" s="21">
        <v>16.819444444438446</v>
      </c>
      <c r="F43" s="80"/>
      <c r="G43" s="27"/>
    </row>
  </sheetData>
  <printOptions/>
  <pageMargins left="0.7480314960629921" right="0.7480314960629921" top="0.984251968503937" bottom="0.984251968503937" header="0.11811023622047245" footer="0.7086614173228347"/>
  <pageSetup fitToHeight="1" fitToWidth="1" horizontalDpi="180" verticalDpi="180" orientation="portrait" r:id="rId1"/>
  <headerFooter alignWithMargins="0">
    <oddHeader>&amp;C&amp;"Arial,Bold"&amp;14Leeds Country Way 31st August 2003
Final Positions
</oddHeader>
    <oddFooter>&amp;R&amp;D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Burns</dc:creator>
  <cp:keywords/>
  <dc:description/>
  <cp:lastModifiedBy>Paul Wood</cp:lastModifiedBy>
  <cp:lastPrinted>2003-09-02T21:32:10Z</cp:lastPrinted>
  <dcterms:created xsi:type="dcterms:W3CDTF">1998-09-07T19:01:38Z</dcterms:created>
  <dcterms:modified xsi:type="dcterms:W3CDTF">2003-09-03T07:37:02Z</dcterms:modified>
  <cp:category/>
  <cp:version/>
  <cp:contentType/>
  <cp:contentStatus/>
</cp:coreProperties>
</file>